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70" yWindow="-210" windowWidth="9750" windowHeight="12075" activeTab="2"/>
  </bookViews>
  <sheets>
    <sheet name="Замеры РП" sheetId="1" r:id="rId1"/>
    <sheet name="Замеры ИСК" sheetId="2" r:id="rId2"/>
    <sheet name="Потребление" sheetId="3" r:id="rId3"/>
  </sheets>
  <definedNames>
    <definedName name="_xlnm._FilterDatabase" localSheetId="0" hidden="1">'Замеры РП'!$B$1:$B$1182</definedName>
    <definedName name="_xlnm.Print_Area" localSheetId="1">'Замеры ИСК'!$A$1:$AA$209</definedName>
    <definedName name="_xlnm.Print_Area" localSheetId="0">'Замеры РП'!$A$1:$J$532</definedName>
    <definedName name="_xlnm.Print_Area" localSheetId="2">Потребление!$A$1:$Y$307</definedName>
  </definedNames>
  <calcPr calcId="124519"/>
</workbook>
</file>

<file path=xl/calcChain.xml><?xml version="1.0" encoding="utf-8"?>
<calcChain xmlns="http://schemas.openxmlformats.org/spreadsheetml/2006/main">
  <c r="M306" i="3"/>
  <c r="M305"/>
  <c r="M304"/>
  <c r="S292"/>
  <c r="S286"/>
  <c r="W275"/>
  <c r="S280"/>
  <c r="S275"/>
  <c r="S270"/>
  <c r="W270"/>
  <c r="I187"/>
  <c r="E76"/>
  <c r="E114"/>
  <c r="E240"/>
  <c r="I265"/>
  <c r="E265"/>
  <c r="B252"/>
  <c r="B253" s="1"/>
  <c r="B247"/>
  <c r="O261"/>
  <c r="S261"/>
  <c r="N261"/>
  <c r="I261"/>
  <c r="M261"/>
  <c r="H261"/>
  <c r="C261"/>
  <c r="G261"/>
  <c r="B261"/>
  <c r="S259"/>
  <c r="M259"/>
  <c r="G259"/>
  <c r="Q252"/>
  <c r="N252"/>
  <c r="I240"/>
  <c r="S235"/>
  <c r="S236" s="1"/>
  <c r="S234"/>
  <c r="M235"/>
  <c r="M236"/>
  <c r="M234"/>
  <c r="G235"/>
  <c r="G236" s="1"/>
  <c r="G234"/>
  <c r="I228"/>
  <c r="E228"/>
  <c r="M223"/>
  <c r="M224" s="1"/>
  <c r="M222"/>
  <c r="G223"/>
  <c r="G224" s="1"/>
  <c r="G222"/>
  <c r="I217"/>
  <c r="G213"/>
  <c r="E217"/>
  <c r="S212"/>
  <c r="S213" s="1"/>
  <c r="S211"/>
  <c r="M212"/>
  <c r="M213" s="1"/>
  <c r="M211"/>
  <c r="G212"/>
  <c r="G211"/>
  <c r="I207"/>
  <c r="E207"/>
  <c r="G202"/>
  <c r="G203" s="1"/>
  <c r="G201"/>
  <c r="Y197"/>
  <c r="Y198" s="1"/>
  <c r="Y196"/>
  <c r="S197"/>
  <c r="S198" s="1"/>
  <c r="S196"/>
  <c r="M197"/>
  <c r="M196"/>
  <c r="G197"/>
  <c r="G196"/>
  <c r="M198"/>
  <c r="F198"/>
  <c r="G198"/>
  <c r="F197"/>
  <c r="F196"/>
  <c r="Y192"/>
  <c r="Y193" s="1"/>
  <c r="Y191"/>
  <c r="S192"/>
  <c r="S191"/>
  <c r="M192"/>
  <c r="M191"/>
  <c r="G192"/>
  <c r="G191"/>
  <c r="S193"/>
  <c r="M193"/>
  <c r="G193"/>
  <c r="E187"/>
  <c r="Y182"/>
  <c r="Y183" s="1"/>
  <c r="Y181"/>
  <c r="S182"/>
  <c r="S183" s="1"/>
  <c r="S181"/>
  <c r="M182"/>
  <c r="M183" s="1"/>
  <c r="M181"/>
  <c r="G182"/>
  <c r="G181"/>
  <c r="G183"/>
  <c r="I176"/>
  <c r="E176"/>
  <c r="I164"/>
  <c r="G160"/>
  <c r="E164"/>
  <c r="Y159"/>
  <c r="Y160" s="1"/>
  <c r="Y158"/>
  <c r="S159"/>
  <c r="S160" s="1"/>
  <c r="S158"/>
  <c r="M159"/>
  <c r="M160" s="1"/>
  <c r="M158"/>
  <c r="G159"/>
  <c r="G158"/>
  <c r="I152"/>
  <c r="E152"/>
  <c r="S148"/>
  <c r="S149" s="1"/>
  <c r="S147"/>
  <c r="M148"/>
  <c r="M147"/>
  <c r="G148"/>
  <c r="G147"/>
  <c r="Y143"/>
  <c r="Y144" s="1"/>
  <c r="Y142"/>
  <c r="S143"/>
  <c r="S142"/>
  <c r="M143"/>
  <c r="M142"/>
  <c r="G143"/>
  <c r="G142"/>
  <c r="M149"/>
  <c r="G149"/>
  <c r="S144"/>
  <c r="M144"/>
  <c r="G144"/>
  <c r="I136"/>
  <c r="E136"/>
  <c r="Y131"/>
  <c r="Y132" s="1"/>
  <c r="Y130"/>
  <c r="S131"/>
  <c r="S132" s="1"/>
  <c r="S130"/>
  <c r="M131"/>
  <c r="M132" s="1"/>
  <c r="M130"/>
  <c r="G131"/>
  <c r="G130"/>
  <c r="Y126"/>
  <c r="Y125"/>
  <c r="S126"/>
  <c r="S125"/>
  <c r="M126"/>
  <c r="M125"/>
  <c r="G126"/>
  <c r="G125"/>
  <c r="G132"/>
  <c r="Y127"/>
  <c r="S127"/>
  <c r="M127"/>
  <c r="G127"/>
  <c r="Y121"/>
  <c r="Y122" s="1"/>
  <c r="Y120"/>
  <c r="S121"/>
  <c r="S122" s="1"/>
  <c r="S120"/>
  <c r="M121"/>
  <c r="M122" s="1"/>
  <c r="M120"/>
  <c r="G121"/>
  <c r="G120"/>
  <c r="G122"/>
  <c r="I114"/>
  <c r="G104"/>
  <c r="I98"/>
  <c r="S110"/>
  <c r="S111" s="1"/>
  <c r="S109"/>
  <c r="M110"/>
  <c r="M109"/>
  <c r="G110"/>
  <c r="G109"/>
  <c r="Y105"/>
  <c r="Y104"/>
  <c r="S105"/>
  <c r="S104"/>
  <c r="M105"/>
  <c r="M104"/>
  <c r="G105"/>
  <c r="M111"/>
  <c r="G111"/>
  <c r="Y106"/>
  <c r="S106"/>
  <c r="M106"/>
  <c r="G106"/>
  <c r="E98"/>
  <c r="Y93"/>
  <c r="Y94" s="1"/>
  <c r="Y92"/>
  <c r="S93"/>
  <c r="S94" s="1"/>
  <c r="S92"/>
  <c r="M93"/>
  <c r="M94" s="1"/>
  <c r="M92"/>
  <c r="G93"/>
  <c r="G94" s="1"/>
  <c r="G92"/>
  <c r="Y88"/>
  <c r="Y89" s="1"/>
  <c r="Y87"/>
  <c r="S88"/>
  <c r="S89" s="1"/>
  <c r="S87"/>
  <c r="M88"/>
  <c r="M89" s="1"/>
  <c r="M87"/>
  <c r="G88"/>
  <c r="G87"/>
  <c r="Y83"/>
  <c r="Y84" s="1"/>
  <c r="Y82"/>
  <c r="S83"/>
  <c r="S84" s="1"/>
  <c r="S82"/>
  <c r="M83"/>
  <c r="M84" s="1"/>
  <c r="M82"/>
  <c r="G83"/>
  <c r="G84" s="1"/>
  <c r="G82"/>
  <c r="I76"/>
  <c r="Y77"/>
  <c r="Y78" s="1"/>
  <c r="Y76"/>
  <c r="S78"/>
  <c r="S77"/>
  <c r="S76"/>
  <c r="Y72"/>
  <c r="Y73" s="1"/>
  <c r="Y71"/>
  <c r="S72"/>
  <c r="S73" s="1"/>
  <c r="S71"/>
  <c r="M72"/>
  <c r="M73" s="1"/>
  <c r="M71"/>
  <c r="G72"/>
  <c r="G73" s="1"/>
  <c r="G71"/>
  <c r="I65"/>
  <c r="E65"/>
  <c r="Y65"/>
  <c r="Y66" s="1"/>
  <c r="Y64"/>
  <c r="Y60"/>
  <c r="Y61" s="1"/>
  <c r="Y59"/>
  <c r="S60"/>
  <c r="S61" s="1"/>
  <c r="S59"/>
  <c r="M60"/>
  <c r="M61" s="1"/>
  <c r="M59"/>
  <c r="G60"/>
  <c r="G61" s="1"/>
  <c r="G59"/>
  <c r="Y55"/>
  <c r="Y56" s="1"/>
  <c r="Y54"/>
  <c r="S55"/>
  <c r="S56" s="1"/>
  <c r="S54"/>
  <c r="M55"/>
  <c r="M56" s="1"/>
  <c r="M54"/>
  <c r="G55"/>
  <c r="G56" s="1"/>
  <c r="G54"/>
  <c r="Y50"/>
  <c r="Y51" s="1"/>
  <c r="Y49"/>
  <c r="S50"/>
  <c r="S51" s="1"/>
  <c r="S49"/>
  <c r="M50"/>
  <c r="M49"/>
  <c r="M51"/>
  <c r="G50"/>
  <c r="G51" s="1"/>
  <c r="G49"/>
  <c r="Y45"/>
  <c r="Y46" s="1"/>
  <c r="Y44"/>
  <c r="S45"/>
  <c r="S44"/>
  <c r="S46"/>
  <c r="M45"/>
  <c r="M44"/>
  <c r="G45"/>
  <c r="G46" s="1"/>
  <c r="G44"/>
  <c r="S30"/>
  <c r="S29"/>
  <c r="S31" s="1"/>
  <c r="M30"/>
  <c r="M31" s="1"/>
  <c r="I30"/>
  <c r="M29"/>
  <c r="G30"/>
  <c r="G31" s="1"/>
  <c r="C30"/>
  <c r="G29"/>
  <c r="S25"/>
  <c r="S26" s="1"/>
  <c r="S24"/>
  <c r="M26"/>
  <c r="M24"/>
  <c r="G25"/>
  <c r="G24"/>
  <c r="E36" s="1"/>
  <c r="F511" i="1"/>
  <c r="G511"/>
  <c r="H511"/>
  <c r="I511"/>
  <c r="J511"/>
  <c r="E511"/>
  <c r="B246" i="3"/>
  <c r="I44"/>
  <c r="B6"/>
  <c r="B23"/>
  <c r="C20"/>
  <c r="C19"/>
  <c r="C17"/>
  <c r="S11"/>
  <c r="R11"/>
  <c r="Q11"/>
  <c r="P11"/>
  <c r="O11"/>
  <c r="F374" i="1"/>
  <c r="G374"/>
  <c r="H374"/>
  <c r="I374"/>
  <c r="J374"/>
  <c r="E56"/>
  <c r="I264" i="3"/>
  <c r="I263"/>
  <c r="L280" s="1"/>
  <c r="I259"/>
  <c r="H259"/>
  <c r="F276"/>
  <c r="F275"/>
  <c r="E197"/>
  <c r="E196"/>
  <c r="I159"/>
  <c r="U50"/>
  <c r="I50"/>
  <c r="I49"/>
  <c r="U45"/>
  <c r="I45"/>
  <c r="O29"/>
  <c r="O25"/>
  <c r="O24"/>
  <c r="J479" i="1"/>
  <c r="I479"/>
  <c r="H479"/>
  <c r="G479"/>
  <c r="F479"/>
  <c r="E479"/>
  <c r="J284"/>
  <c r="I284"/>
  <c r="H284"/>
  <c r="G284"/>
  <c r="F284"/>
  <c r="J235"/>
  <c r="I235"/>
  <c r="H235"/>
  <c r="G235"/>
  <c r="F235"/>
  <c r="E235"/>
  <c r="J228"/>
  <c r="I228"/>
  <c r="H228"/>
  <c r="G228"/>
  <c r="F228"/>
  <c r="E228"/>
  <c r="J110"/>
  <c r="I110"/>
  <c r="H110"/>
  <c r="G110"/>
  <c r="F110"/>
  <c r="E110"/>
  <c r="O234" i="3"/>
  <c r="N234"/>
  <c r="I234"/>
  <c r="H234"/>
  <c r="C234"/>
  <c r="B234"/>
  <c r="O71"/>
  <c r="N71"/>
  <c r="I25"/>
  <c r="E469" i="1"/>
  <c r="E284"/>
  <c r="B29" i="3" s="1"/>
  <c r="S6"/>
  <c r="R6"/>
  <c r="Q6"/>
  <c r="P6"/>
  <c r="O6"/>
  <c r="N6"/>
  <c r="M6"/>
  <c r="L6"/>
  <c r="K6"/>
  <c r="J6"/>
  <c r="I6"/>
  <c r="H6"/>
  <c r="N11"/>
  <c r="G251"/>
  <c r="F251"/>
  <c r="E251"/>
  <c r="D251"/>
  <c r="C251"/>
  <c r="B251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D247"/>
  <c r="C246"/>
  <c r="N251" s="1"/>
  <c r="I222"/>
  <c r="H222"/>
  <c r="C222"/>
  <c r="B222"/>
  <c r="C201"/>
  <c r="B201"/>
  <c r="U196"/>
  <c r="T196"/>
  <c r="O196"/>
  <c r="N196"/>
  <c r="I196"/>
  <c r="H196"/>
  <c r="C196"/>
  <c r="B196"/>
  <c r="U191"/>
  <c r="T191"/>
  <c r="O191"/>
  <c r="N191"/>
  <c r="C191"/>
  <c r="B191"/>
  <c r="U181"/>
  <c r="T181"/>
  <c r="O181"/>
  <c r="N181"/>
  <c r="I181"/>
  <c r="H181"/>
  <c r="S170"/>
  <c r="R170"/>
  <c r="Q170"/>
  <c r="P170"/>
  <c r="O170"/>
  <c r="N170"/>
  <c r="M170"/>
  <c r="L170"/>
  <c r="K170"/>
  <c r="J170"/>
  <c r="I170"/>
  <c r="H170"/>
  <c r="G170"/>
  <c r="F170"/>
  <c r="D170"/>
  <c r="E170"/>
  <c r="C170"/>
  <c r="E175" s="1"/>
  <c r="B170"/>
  <c r="E174" s="1"/>
  <c r="H286" s="1"/>
  <c r="B171"/>
  <c r="O158"/>
  <c r="N158"/>
  <c r="O147"/>
  <c r="O149" s="1"/>
  <c r="O148"/>
  <c r="N147"/>
  <c r="I147"/>
  <c r="H147"/>
  <c r="C147"/>
  <c r="B147"/>
  <c r="U142"/>
  <c r="T142"/>
  <c r="T144" s="1"/>
  <c r="O142"/>
  <c r="N142"/>
  <c r="I142"/>
  <c r="H142"/>
  <c r="C142"/>
  <c r="B142"/>
  <c r="U125"/>
  <c r="T125"/>
  <c r="O125"/>
  <c r="N125"/>
  <c r="I125"/>
  <c r="H125"/>
  <c r="C125"/>
  <c r="B125"/>
  <c r="U120"/>
  <c r="T120"/>
  <c r="O120"/>
  <c r="N120"/>
  <c r="I120"/>
  <c r="H120"/>
  <c r="C120"/>
  <c r="B120"/>
  <c r="O109"/>
  <c r="N109"/>
  <c r="U104"/>
  <c r="T104"/>
  <c r="O104"/>
  <c r="N104"/>
  <c r="I104"/>
  <c r="H104"/>
  <c r="C104"/>
  <c r="B104"/>
  <c r="U92"/>
  <c r="T92"/>
  <c r="O92"/>
  <c r="N92"/>
  <c r="I92"/>
  <c r="H92"/>
  <c r="C92"/>
  <c r="B92"/>
  <c r="U87"/>
  <c r="U88"/>
  <c r="T87"/>
  <c r="O87"/>
  <c r="N87"/>
  <c r="I87"/>
  <c r="H87"/>
  <c r="U82"/>
  <c r="T82"/>
  <c r="O82"/>
  <c r="N82"/>
  <c r="I82"/>
  <c r="H82"/>
  <c r="C82"/>
  <c r="B82"/>
  <c r="I71"/>
  <c r="H71"/>
  <c r="U64"/>
  <c r="T64"/>
  <c r="U59"/>
  <c r="T59"/>
  <c r="C59"/>
  <c r="B59"/>
  <c r="O54"/>
  <c r="N54"/>
  <c r="H49"/>
  <c r="U44"/>
  <c r="T44"/>
  <c r="H44"/>
  <c r="C44"/>
  <c r="C45"/>
  <c r="B44"/>
  <c r="C259"/>
  <c r="B259"/>
  <c r="O259"/>
  <c r="N259"/>
  <c r="F516" i="1"/>
  <c r="G516"/>
  <c r="H516"/>
  <c r="I516"/>
  <c r="J516"/>
  <c r="E516"/>
  <c r="E509"/>
  <c r="F503"/>
  <c r="G503"/>
  <c r="H503"/>
  <c r="I503"/>
  <c r="J503"/>
  <c r="E503"/>
  <c r="G336"/>
  <c r="H336"/>
  <c r="I336"/>
  <c r="J336"/>
  <c r="F336"/>
  <c r="E336"/>
  <c r="B211" i="3"/>
  <c r="J450" i="1"/>
  <c r="I450"/>
  <c r="H450"/>
  <c r="G450"/>
  <c r="F450"/>
  <c r="E450"/>
  <c r="J305" i="3"/>
  <c r="J304"/>
  <c r="J484" i="1"/>
  <c r="I484"/>
  <c r="H484"/>
  <c r="G484"/>
  <c r="F484"/>
  <c r="E484"/>
  <c r="O211" i="3"/>
  <c r="J499" i="1"/>
  <c r="I499"/>
  <c r="H499"/>
  <c r="G499"/>
  <c r="F499"/>
  <c r="E499"/>
  <c r="N211" i="3"/>
  <c r="O212"/>
  <c r="O213" s="1"/>
  <c r="N212"/>
  <c r="I212"/>
  <c r="H212"/>
  <c r="I211"/>
  <c r="H211"/>
  <c r="C212"/>
  <c r="B212"/>
  <c r="C211"/>
  <c r="C216"/>
  <c r="C215"/>
  <c r="S210"/>
  <c r="R210"/>
  <c r="Q210"/>
  <c r="P210"/>
  <c r="O210"/>
  <c r="N210"/>
  <c r="M210"/>
  <c r="L210"/>
  <c r="K210"/>
  <c r="J210"/>
  <c r="I210"/>
  <c r="H210"/>
  <c r="G210"/>
  <c r="F210"/>
  <c r="E210"/>
  <c r="D210"/>
  <c r="C210"/>
  <c r="B210"/>
  <c r="F522" i="1"/>
  <c r="G522"/>
  <c r="H522"/>
  <c r="I522"/>
  <c r="J522"/>
  <c r="E522"/>
  <c r="F388"/>
  <c r="G388"/>
  <c r="H388"/>
  <c r="I388"/>
  <c r="J388"/>
  <c r="E388"/>
  <c r="E268"/>
  <c r="F268"/>
  <c r="G268"/>
  <c r="F223"/>
  <c r="G223"/>
  <c r="H223"/>
  <c r="I223"/>
  <c r="J223"/>
  <c r="E223"/>
  <c r="E374"/>
  <c r="F17"/>
  <c r="E17"/>
  <c r="F30"/>
  <c r="G30"/>
  <c r="H30"/>
  <c r="I30"/>
  <c r="J30"/>
  <c r="E30"/>
  <c r="E38"/>
  <c r="E43"/>
  <c r="F200"/>
  <c r="G200"/>
  <c r="H200"/>
  <c r="I200"/>
  <c r="J200"/>
  <c r="E200"/>
  <c r="F263"/>
  <c r="G263"/>
  <c r="H263"/>
  <c r="I263"/>
  <c r="J263"/>
  <c r="E263"/>
  <c r="E414"/>
  <c r="G164"/>
  <c r="H164"/>
  <c r="I164"/>
  <c r="J164"/>
  <c r="F164"/>
  <c r="E164"/>
  <c r="F43"/>
  <c r="G43"/>
  <c r="H43"/>
  <c r="I43"/>
  <c r="J43"/>
  <c r="F38"/>
  <c r="G38"/>
  <c r="H38"/>
  <c r="I38"/>
  <c r="J38"/>
  <c r="G17"/>
  <c r="H17"/>
  <c r="I17"/>
  <c r="J17"/>
  <c r="H268"/>
  <c r="I268"/>
  <c r="J268"/>
  <c r="F490"/>
  <c r="G490"/>
  <c r="H490"/>
  <c r="I490"/>
  <c r="J490"/>
  <c r="E490"/>
  <c r="F469"/>
  <c r="G469"/>
  <c r="H469"/>
  <c r="I469"/>
  <c r="J469"/>
  <c r="F462"/>
  <c r="G462"/>
  <c r="H462"/>
  <c r="I462"/>
  <c r="J462"/>
  <c r="E462"/>
  <c r="F456"/>
  <c r="G456"/>
  <c r="H456"/>
  <c r="I456"/>
  <c r="J456"/>
  <c r="E456"/>
  <c r="F443"/>
  <c r="G443"/>
  <c r="H443"/>
  <c r="I443"/>
  <c r="J443"/>
  <c r="E443"/>
  <c r="F433"/>
  <c r="G433"/>
  <c r="H433"/>
  <c r="I433"/>
  <c r="J433"/>
  <c r="E433"/>
  <c r="F426"/>
  <c r="G426"/>
  <c r="H426"/>
  <c r="I426"/>
  <c r="J426"/>
  <c r="E426"/>
  <c r="F421"/>
  <c r="G421"/>
  <c r="H421"/>
  <c r="I421"/>
  <c r="J421"/>
  <c r="E421"/>
  <c r="F414"/>
  <c r="G414"/>
  <c r="H414"/>
  <c r="I414"/>
  <c r="J414"/>
  <c r="F407"/>
  <c r="G407"/>
  <c r="H407"/>
  <c r="I407"/>
  <c r="J407"/>
  <c r="E407"/>
  <c r="F400"/>
  <c r="G400"/>
  <c r="H400"/>
  <c r="I400"/>
  <c r="J400"/>
  <c r="E400"/>
  <c r="F395"/>
  <c r="G395"/>
  <c r="H395"/>
  <c r="I395"/>
  <c r="J395"/>
  <c r="E395"/>
  <c r="F380"/>
  <c r="G380"/>
  <c r="H380"/>
  <c r="I380"/>
  <c r="J380"/>
  <c r="E380"/>
  <c r="F360"/>
  <c r="G360"/>
  <c r="H360"/>
  <c r="I360"/>
  <c r="J360"/>
  <c r="E360"/>
  <c r="F355"/>
  <c r="G355"/>
  <c r="H355"/>
  <c r="I355"/>
  <c r="J355"/>
  <c r="E355"/>
  <c r="F349"/>
  <c r="G349"/>
  <c r="H349"/>
  <c r="I349"/>
  <c r="J349"/>
  <c r="E349"/>
  <c r="F344"/>
  <c r="G344"/>
  <c r="H344"/>
  <c r="I344"/>
  <c r="J344"/>
  <c r="E344"/>
  <c r="F330"/>
  <c r="G330"/>
  <c r="H330"/>
  <c r="I330"/>
  <c r="J330"/>
  <c r="E330"/>
  <c r="F321"/>
  <c r="G321"/>
  <c r="H321"/>
  <c r="I321"/>
  <c r="J321"/>
  <c r="E321"/>
  <c r="F312"/>
  <c r="G312"/>
  <c r="H312"/>
  <c r="I312"/>
  <c r="J312"/>
  <c r="E312"/>
  <c r="F299"/>
  <c r="G299"/>
  <c r="H299"/>
  <c r="I299"/>
  <c r="J299"/>
  <c r="E299"/>
  <c r="F292"/>
  <c r="G292"/>
  <c r="H292"/>
  <c r="I292"/>
  <c r="J292"/>
  <c r="E292"/>
  <c r="C29" i="3"/>
  <c r="C31" s="1"/>
  <c r="F276" i="1"/>
  <c r="I24" i="3" s="1"/>
  <c r="I26" s="1"/>
  <c r="G276" i="1"/>
  <c r="H276"/>
  <c r="I276"/>
  <c r="J276"/>
  <c r="E276"/>
  <c r="H24" i="3" s="1"/>
  <c r="F257" i="1"/>
  <c r="G257"/>
  <c r="H257"/>
  <c r="I257"/>
  <c r="J257"/>
  <c r="E257"/>
  <c r="F251"/>
  <c r="G251"/>
  <c r="H251"/>
  <c r="I251"/>
  <c r="J251"/>
  <c r="E251"/>
  <c r="F245"/>
  <c r="G245"/>
  <c r="H245"/>
  <c r="I245"/>
  <c r="J245"/>
  <c r="E245"/>
  <c r="H241"/>
  <c r="I241"/>
  <c r="J241"/>
  <c r="F241"/>
  <c r="G241"/>
  <c r="E241"/>
  <c r="F218"/>
  <c r="G218"/>
  <c r="H218"/>
  <c r="I218"/>
  <c r="J218"/>
  <c r="E218"/>
  <c r="F208"/>
  <c r="G208"/>
  <c r="H208"/>
  <c r="I208"/>
  <c r="J208"/>
  <c r="E208"/>
  <c r="F192"/>
  <c r="G192"/>
  <c r="H192"/>
  <c r="I192"/>
  <c r="J192"/>
  <c r="E192"/>
  <c r="F186"/>
  <c r="G186"/>
  <c r="H186"/>
  <c r="I186"/>
  <c r="J186"/>
  <c r="E186"/>
  <c r="F182"/>
  <c r="G182"/>
  <c r="H182"/>
  <c r="I182"/>
  <c r="J182"/>
  <c r="E182"/>
  <c r="F176"/>
  <c r="G176"/>
  <c r="H176"/>
  <c r="I176"/>
  <c r="J176"/>
  <c r="E176"/>
  <c r="F171"/>
  <c r="G171"/>
  <c r="H171"/>
  <c r="I171"/>
  <c r="J171"/>
  <c r="E171"/>
  <c r="F152"/>
  <c r="G152"/>
  <c r="H152"/>
  <c r="I152"/>
  <c r="J152"/>
  <c r="E152"/>
  <c r="F142"/>
  <c r="G142"/>
  <c r="H142"/>
  <c r="I142"/>
  <c r="J142"/>
  <c r="E142"/>
  <c r="F135"/>
  <c r="G135"/>
  <c r="H135"/>
  <c r="I135"/>
  <c r="J135"/>
  <c r="E135"/>
  <c r="F128"/>
  <c r="G128"/>
  <c r="H128"/>
  <c r="I128"/>
  <c r="J128"/>
  <c r="E128"/>
  <c r="F118"/>
  <c r="G118"/>
  <c r="H118"/>
  <c r="I118"/>
  <c r="J118"/>
  <c r="E118"/>
  <c r="F95"/>
  <c r="G95"/>
  <c r="H95"/>
  <c r="I95"/>
  <c r="J95"/>
  <c r="E95"/>
  <c r="F86"/>
  <c r="G86"/>
  <c r="H86"/>
  <c r="I86"/>
  <c r="J86"/>
  <c r="E86"/>
  <c r="F78"/>
  <c r="I29" i="3" s="1"/>
  <c r="G78" i="1"/>
  <c r="H78"/>
  <c r="I78"/>
  <c r="J78"/>
  <c r="E78"/>
  <c r="H29" i="3" s="1"/>
  <c r="F72" i="1"/>
  <c r="C24" i="3" s="1"/>
  <c r="G72" i="1"/>
  <c r="H72"/>
  <c r="I72"/>
  <c r="J72"/>
  <c r="E72"/>
  <c r="B24" i="3" s="1"/>
  <c r="F64" i="1"/>
  <c r="G64"/>
  <c r="H64"/>
  <c r="I64"/>
  <c r="J64"/>
  <c r="E64"/>
  <c r="F56"/>
  <c r="G56"/>
  <c r="H56"/>
  <c r="I56"/>
  <c r="L247" i="3"/>
  <c r="J56" i="1"/>
  <c r="X247" i="3"/>
  <c r="R247"/>
  <c r="F10" i="1"/>
  <c r="G10"/>
  <c r="H10"/>
  <c r="I10"/>
  <c r="J10"/>
  <c r="E10"/>
  <c r="F6"/>
  <c r="G6"/>
  <c r="H6"/>
  <c r="I6"/>
  <c r="J6"/>
  <c r="E6"/>
  <c r="U76" i="3"/>
  <c r="T76"/>
  <c r="O76"/>
  <c r="N76"/>
  <c r="U77"/>
  <c r="U78" s="1"/>
  <c r="C72"/>
  <c r="C71"/>
  <c r="I72"/>
  <c r="O72"/>
  <c r="O73" s="1"/>
  <c r="U72"/>
  <c r="U71"/>
  <c r="O77"/>
  <c r="O78" s="1"/>
  <c r="T77"/>
  <c r="N77"/>
  <c r="B72"/>
  <c r="B71"/>
  <c r="B73" s="1"/>
  <c r="H72"/>
  <c r="H73" s="1"/>
  <c r="N72"/>
  <c r="T72"/>
  <c r="T71"/>
  <c r="Y75"/>
  <c r="X75"/>
  <c r="W75"/>
  <c r="V75"/>
  <c r="U75"/>
  <c r="T75"/>
  <c r="S75"/>
  <c r="R75"/>
  <c r="Q75"/>
  <c r="P75"/>
  <c r="O75"/>
  <c r="N75"/>
  <c r="B7"/>
  <c r="N182"/>
  <c r="N183" s="1"/>
  <c r="O44"/>
  <c r="O45"/>
  <c r="C60"/>
  <c r="C49"/>
  <c r="C50"/>
  <c r="O49"/>
  <c r="O50"/>
  <c r="U49"/>
  <c r="I59"/>
  <c r="I60"/>
  <c r="C54"/>
  <c r="C55"/>
  <c r="C56" s="1"/>
  <c r="I54"/>
  <c r="I55"/>
  <c r="O55"/>
  <c r="U54"/>
  <c r="U55"/>
  <c r="O59"/>
  <c r="O60"/>
  <c r="U60"/>
  <c r="U65"/>
  <c r="B45"/>
  <c r="B46" s="1"/>
  <c r="H45"/>
  <c r="N44"/>
  <c r="N45"/>
  <c r="T45"/>
  <c r="B60"/>
  <c r="B49"/>
  <c r="B50"/>
  <c r="H50"/>
  <c r="H51" s="1"/>
  <c r="N49"/>
  <c r="N50"/>
  <c r="T49"/>
  <c r="T50"/>
  <c r="H60"/>
  <c r="H59"/>
  <c r="B55"/>
  <c r="B54"/>
  <c r="H55"/>
  <c r="H54"/>
  <c r="N55"/>
  <c r="T55"/>
  <c r="T54"/>
  <c r="N60"/>
  <c r="N59"/>
  <c r="T60"/>
  <c r="T65"/>
  <c r="Y63"/>
  <c r="X63"/>
  <c r="W63"/>
  <c r="V63"/>
  <c r="U63"/>
  <c r="T63"/>
  <c r="Y58"/>
  <c r="X58"/>
  <c r="W58"/>
  <c r="V58"/>
  <c r="U58"/>
  <c r="T58"/>
  <c r="J497" i="1"/>
  <c r="I497"/>
  <c r="H497"/>
  <c r="G497"/>
  <c r="F497"/>
  <c r="E497"/>
  <c r="C182" i="3"/>
  <c r="C181"/>
  <c r="I182"/>
  <c r="I183" s="1"/>
  <c r="O182"/>
  <c r="U182"/>
  <c r="U183" s="1"/>
  <c r="B182"/>
  <c r="B181"/>
  <c r="H182"/>
  <c r="T182"/>
  <c r="T183" s="1"/>
  <c r="Y180"/>
  <c r="X180"/>
  <c r="W180"/>
  <c r="V180"/>
  <c r="U180"/>
  <c r="T180"/>
  <c r="S180"/>
  <c r="R180"/>
  <c r="Q180"/>
  <c r="P180"/>
  <c r="O180"/>
  <c r="N180"/>
  <c r="N148"/>
  <c r="C143"/>
  <c r="I143"/>
  <c r="O143"/>
  <c r="U143"/>
  <c r="I148"/>
  <c r="C148"/>
  <c r="B143"/>
  <c r="B144" s="1"/>
  <c r="H143"/>
  <c r="N143"/>
  <c r="T143"/>
  <c r="H148"/>
  <c r="H149" s="1"/>
  <c r="B148"/>
  <c r="S146"/>
  <c r="R146"/>
  <c r="Q146"/>
  <c r="P146"/>
  <c r="O146"/>
  <c r="N146"/>
  <c r="C192"/>
  <c r="C193" s="1"/>
  <c r="I192"/>
  <c r="I191"/>
  <c r="O192"/>
  <c r="U192"/>
  <c r="U193" s="1"/>
  <c r="C202"/>
  <c r="C197"/>
  <c r="C198" s="1"/>
  <c r="I197"/>
  <c r="O197"/>
  <c r="O198" s="1"/>
  <c r="U197"/>
  <c r="B192"/>
  <c r="H192"/>
  <c r="H191"/>
  <c r="E205" s="1"/>
  <c r="N192"/>
  <c r="T192"/>
  <c r="B202"/>
  <c r="B197"/>
  <c r="B198" s="1"/>
  <c r="H197"/>
  <c r="N197"/>
  <c r="N198" s="1"/>
  <c r="T197"/>
  <c r="N24"/>
  <c r="N29"/>
  <c r="G7"/>
  <c r="G6"/>
  <c r="M7"/>
  <c r="M8" s="1"/>
  <c r="S7"/>
  <c r="Y7"/>
  <c r="Y6"/>
  <c r="G12"/>
  <c r="G11"/>
  <c r="M12"/>
  <c r="M11"/>
  <c r="S12"/>
  <c r="G247"/>
  <c r="M247"/>
  <c r="S247"/>
  <c r="S248" s="1"/>
  <c r="Y247"/>
  <c r="Y248" s="1"/>
  <c r="G252"/>
  <c r="G171"/>
  <c r="M171"/>
  <c r="S171"/>
  <c r="S172" s="1"/>
  <c r="V223"/>
  <c r="V222"/>
  <c r="F6"/>
  <c r="F7"/>
  <c r="L7"/>
  <c r="L8" s="1"/>
  <c r="R7"/>
  <c r="X6"/>
  <c r="X7"/>
  <c r="R12"/>
  <c r="L12"/>
  <c r="L11"/>
  <c r="F12"/>
  <c r="F11"/>
  <c r="E6"/>
  <c r="E7"/>
  <c r="K7"/>
  <c r="K8" s="1"/>
  <c r="Q7"/>
  <c r="W6"/>
  <c r="W7"/>
  <c r="Q12"/>
  <c r="E12"/>
  <c r="E11"/>
  <c r="K12"/>
  <c r="K11"/>
  <c r="D6"/>
  <c r="D7"/>
  <c r="J7"/>
  <c r="J8" s="1"/>
  <c r="P7"/>
  <c r="P8" s="1"/>
  <c r="V6"/>
  <c r="V7"/>
  <c r="P12"/>
  <c r="J12"/>
  <c r="J11"/>
  <c r="D12"/>
  <c r="D11"/>
  <c r="C6"/>
  <c r="C7"/>
  <c r="I7"/>
  <c r="I8" s="1"/>
  <c r="O7"/>
  <c r="U7"/>
  <c r="U6"/>
  <c r="I12"/>
  <c r="I11"/>
  <c r="C12"/>
  <c r="C11"/>
  <c r="O12"/>
  <c r="H7"/>
  <c r="N7"/>
  <c r="T7"/>
  <c r="T6"/>
  <c r="H12"/>
  <c r="H11"/>
  <c r="B12"/>
  <c r="B11"/>
  <c r="N12"/>
  <c r="S58"/>
  <c r="R58"/>
  <c r="Q58"/>
  <c r="P58"/>
  <c r="O58"/>
  <c r="N58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C15"/>
  <c r="C16"/>
  <c r="C23"/>
  <c r="D23"/>
  <c r="E23"/>
  <c r="F23"/>
  <c r="G23"/>
  <c r="H23"/>
  <c r="I23"/>
  <c r="J23"/>
  <c r="K23"/>
  <c r="L23"/>
  <c r="M23"/>
  <c r="N23"/>
  <c r="O23"/>
  <c r="P23"/>
  <c r="Q23"/>
  <c r="R23"/>
  <c r="S23"/>
  <c r="B25"/>
  <c r="C25"/>
  <c r="H25"/>
  <c r="N25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B30"/>
  <c r="H30"/>
  <c r="N30"/>
  <c r="O30"/>
  <c r="O31" s="1"/>
  <c r="C34"/>
  <c r="C35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B58"/>
  <c r="C58"/>
  <c r="D58"/>
  <c r="E58"/>
  <c r="F58"/>
  <c r="G58"/>
  <c r="H58"/>
  <c r="I58"/>
  <c r="J58"/>
  <c r="K58"/>
  <c r="L58"/>
  <c r="M58"/>
  <c r="C63"/>
  <c r="C64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C74"/>
  <c r="C75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N83"/>
  <c r="B87"/>
  <c r="T93"/>
  <c r="I83"/>
  <c r="I84" s="1"/>
  <c r="B83"/>
  <c r="C83"/>
  <c r="C84" s="1"/>
  <c r="H83"/>
  <c r="H84" s="1"/>
  <c r="O83"/>
  <c r="T83"/>
  <c r="T84" s="1"/>
  <c r="U83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C87"/>
  <c r="B88"/>
  <c r="B89" s="1"/>
  <c r="C88"/>
  <c r="H88"/>
  <c r="I88"/>
  <c r="N88"/>
  <c r="O88"/>
  <c r="T88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C93"/>
  <c r="C94" s="1"/>
  <c r="H93"/>
  <c r="I93"/>
  <c r="I94" s="1"/>
  <c r="O93"/>
  <c r="B93"/>
  <c r="N93"/>
  <c r="N94" s="1"/>
  <c r="U93"/>
  <c r="C96"/>
  <c r="C97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C105"/>
  <c r="N105"/>
  <c r="N110"/>
  <c r="B109"/>
  <c r="H109"/>
  <c r="B105"/>
  <c r="H105"/>
  <c r="H106" s="1"/>
  <c r="I105"/>
  <c r="I106" s="1"/>
  <c r="O105"/>
  <c r="T105"/>
  <c r="U105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C109"/>
  <c r="I109"/>
  <c r="B110"/>
  <c r="C110"/>
  <c r="H110"/>
  <c r="I110"/>
  <c r="I111" s="1"/>
  <c r="O110"/>
  <c r="C112"/>
  <c r="C113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N130"/>
  <c r="T130"/>
  <c r="B126"/>
  <c r="B130"/>
  <c r="B131"/>
  <c r="H130"/>
  <c r="B121"/>
  <c r="C121"/>
  <c r="H121"/>
  <c r="I121"/>
  <c r="N121"/>
  <c r="O121"/>
  <c r="T121"/>
  <c r="U121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C126"/>
  <c r="H126"/>
  <c r="I126"/>
  <c r="N126"/>
  <c r="O126"/>
  <c r="T126"/>
  <c r="U126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C130"/>
  <c r="I130"/>
  <c r="O130"/>
  <c r="U130"/>
  <c r="C158"/>
  <c r="I158"/>
  <c r="I160" s="1"/>
  <c r="U158"/>
  <c r="C131"/>
  <c r="H131"/>
  <c r="I131"/>
  <c r="I132" s="1"/>
  <c r="N131"/>
  <c r="O131"/>
  <c r="T131"/>
  <c r="T132" s="1"/>
  <c r="U131"/>
  <c r="C134"/>
  <c r="C135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B146"/>
  <c r="C146"/>
  <c r="D146"/>
  <c r="E146"/>
  <c r="F146"/>
  <c r="G146"/>
  <c r="H146"/>
  <c r="I146"/>
  <c r="J146"/>
  <c r="K146"/>
  <c r="L146"/>
  <c r="M146"/>
  <c r="C150"/>
  <c r="C151"/>
  <c r="B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B158"/>
  <c r="H158"/>
  <c r="E162" s="1"/>
  <c r="T158"/>
  <c r="B159"/>
  <c r="C159"/>
  <c r="O159"/>
  <c r="O160" s="1"/>
  <c r="U159"/>
  <c r="H159"/>
  <c r="N159"/>
  <c r="N160" s="1"/>
  <c r="T159"/>
  <c r="C162"/>
  <c r="C163"/>
  <c r="B169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C171"/>
  <c r="C172" s="1"/>
  <c r="D171"/>
  <c r="J171"/>
  <c r="P171"/>
  <c r="P172" s="1"/>
  <c r="E171"/>
  <c r="K171"/>
  <c r="Q171"/>
  <c r="Q172" s="1"/>
  <c r="F171"/>
  <c r="H171"/>
  <c r="I171"/>
  <c r="L171"/>
  <c r="N171"/>
  <c r="O171"/>
  <c r="R171"/>
  <c r="R172" s="1"/>
  <c r="C174"/>
  <c r="C175"/>
  <c r="B180"/>
  <c r="C180"/>
  <c r="D180"/>
  <c r="E180"/>
  <c r="F180"/>
  <c r="G180"/>
  <c r="H180"/>
  <c r="I180"/>
  <c r="J180"/>
  <c r="K180"/>
  <c r="L180"/>
  <c r="M180"/>
  <c r="C185"/>
  <c r="C186"/>
  <c r="B190"/>
  <c r="C190"/>
  <c r="D190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B195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B200"/>
  <c r="C200"/>
  <c r="D200"/>
  <c r="E200"/>
  <c r="F200"/>
  <c r="G200"/>
  <c r="C205"/>
  <c r="C206"/>
  <c r="B221"/>
  <c r="C221"/>
  <c r="D221"/>
  <c r="E221"/>
  <c r="F221"/>
  <c r="G221"/>
  <c r="H221"/>
  <c r="I221"/>
  <c r="J221"/>
  <c r="K221"/>
  <c r="L221"/>
  <c r="M221"/>
  <c r="Q221"/>
  <c r="R221"/>
  <c r="S221"/>
  <c r="T221"/>
  <c r="U221"/>
  <c r="V221"/>
  <c r="Q222"/>
  <c r="T226" s="1"/>
  <c r="H298" s="1"/>
  <c r="R222"/>
  <c r="T227" s="1"/>
  <c r="H299" s="1"/>
  <c r="S222"/>
  <c r="T222"/>
  <c r="T228" s="1"/>
  <c r="S298" s="1"/>
  <c r="U222"/>
  <c r="B223"/>
  <c r="B224" s="1"/>
  <c r="H223"/>
  <c r="C223"/>
  <c r="I223"/>
  <c r="I224" s="1"/>
  <c r="Q223"/>
  <c r="R223"/>
  <c r="S223"/>
  <c r="T223"/>
  <c r="U223"/>
  <c r="C226"/>
  <c r="Q226"/>
  <c r="C227"/>
  <c r="Q227"/>
  <c r="B233"/>
  <c r="C233"/>
  <c r="D233"/>
  <c r="E233"/>
  <c r="F233"/>
  <c r="G233"/>
  <c r="H233"/>
  <c r="I233"/>
  <c r="J233"/>
  <c r="K233"/>
  <c r="L233"/>
  <c r="M233"/>
  <c r="N233"/>
  <c r="O233"/>
  <c r="P233"/>
  <c r="Q233"/>
  <c r="R233"/>
  <c r="S233"/>
  <c r="B235"/>
  <c r="C235"/>
  <c r="C236" s="1"/>
  <c r="H235"/>
  <c r="N235"/>
  <c r="I235"/>
  <c r="I236" s="1"/>
  <c r="O235"/>
  <c r="O236" s="1"/>
  <c r="C238"/>
  <c r="C239"/>
  <c r="B245"/>
  <c r="C245"/>
  <c r="D245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J247"/>
  <c r="K247"/>
  <c r="K248" s="1"/>
  <c r="B248"/>
  <c r="H247"/>
  <c r="H248" s="1"/>
  <c r="N247"/>
  <c r="T247"/>
  <c r="T248" s="1"/>
  <c r="C247"/>
  <c r="C248" s="1"/>
  <c r="E247"/>
  <c r="E248" s="1"/>
  <c r="F247"/>
  <c r="F248" s="1"/>
  <c r="I247"/>
  <c r="O247"/>
  <c r="O248" s="1"/>
  <c r="P247"/>
  <c r="Q247"/>
  <c r="U247"/>
  <c r="U248" s="1"/>
  <c r="V247"/>
  <c r="V248" s="1"/>
  <c r="W247"/>
  <c r="W248" s="1"/>
  <c r="B250"/>
  <c r="C250"/>
  <c r="D250"/>
  <c r="E250"/>
  <c r="F250"/>
  <c r="G250"/>
  <c r="K250"/>
  <c r="K251"/>
  <c r="C252"/>
  <c r="D252"/>
  <c r="E252"/>
  <c r="E253" s="1"/>
  <c r="F252"/>
  <c r="B258"/>
  <c r="C258"/>
  <c r="D258"/>
  <c r="E258"/>
  <c r="F258"/>
  <c r="G258"/>
  <c r="H258"/>
  <c r="I258"/>
  <c r="J258"/>
  <c r="K258"/>
  <c r="L258"/>
  <c r="M258"/>
  <c r="N258"/>
  <c r="O258"/>
  <c r="P258"/>
  <c r="Q258"/>
  <c r="R258"/>
  <c r="S258"/>
  <c r="C263"/>
  <c r="C264"/>
  <c r="F270"/>
  <c r="F271"/>
  <c r="F280"/>
  <c r="F281"/>
  <c r="F286"/>
  <c r="F287"/>
  <c r="F292"/>
  <c r="F293"/>
  <c r="F298"/>
  <c r="F299"/>
  <c r="E54" i="1"/>
  <c r="F54"/>
  <c r="G54"/>
  <c r="H54"/>
  <c r="I54"/>
  <c r="J54"/>
  <c r="E108"/>
  <c r="F108"/>
  <c r="G108"/>
  <c r="H108"/>
  <c r="I108"/>
  <c r="J108"/>
  <c r="E162"/>
  <c r="F162"/>
  <c r="H162"/>
  <c r="E216"/>
  <c r="F216"/>
  <c r="G216"/>
  <c r="H216"/>
  <c r="I216"/>
  <c r="J216"/>
  <c r="E274"/>
  <c r="F274"/>
  <c r="G274"/>
  <c r="H274"/>
  <c r="I274"/>
  <c r="J274"/>
  <c r="E328"/>
  <c r="F328"/>
  <c r="G328"/>
  <c r="H328"/>
  <c r="I328"/>
  <c r="J328"/>
  <c r="E386"/>
  <c r="F386"/>
  <c r="G386"/>
  <c r="H386"/>
  <c r="I386"/>
  <c r="J386"/>
  <c r="E441"/>
  <c r="F441"/>
  <c r="G441"/>
  <c r="H441"/>
  <c r="I441"/>
  <c r="J441"/>
  <c r="I51" i="3"/>
  <c r="O13"/>
  <c r="P13"/>
  <c r="E226"/>
  <c r="E264"/>
  <c r="H281" s="1"/>
  <c r="D8"/>
  <c r="H56"/>
  <c r="T160"/>
  <c r="C203"/>
  <c r="W280"/>
  <c r="U66"/>
  <c r="L281"/>
  <c r="G89" l="1"/>
  <c r="I36"/>
  <c r="G26"/>
  <c r="F253"/>
  <c r="D253"/>
  <c r="P248"/>
  <c r="N248"/>
  <c r="J248"/>
  <c r="B236"/>
  <c r="H224"/>
  <c r="L172"/>
  <c r="J172"/>
  <c r="T106"/>
  <c r="B94"/>
  <c r="O89"/>
  <c r="T94"/>
  <c r="H198"/>
  <c r="N193"/>
  <c r="H144"/>
  <c r="H183"/>
  <c r="O56"/>
  <c r="L248"/>
  <c r="E35"/>
  <c r="M46"/>
  <c r="T224"/>
  <c r="W228" s="1"/>
  <c r="W298" s="1"/>
  <c r="E113"/>
  <c r="E97"/>
  <c r="E112"/>
  <c r="N250"/>
  <c r="H275" s="1"/>
  <c r="N84"/>
  <c r="E96"/>
  <c r="E75"/>
  <c r="E74"/>
  <c r="E64"/>
  <c r="E63"/>
  <c r="E17"/>
  <c r="E19"/>
  <c r="E20"/>
  <c r="E34"/>
  <c r="E15"/>
  <c r="J13"/>
  <c r="F13"/>
  <c r="F8"/>
  <c r="G13"/>
  <c r="O61"/>
  <c r="O51"/>
  <c r="B8"/>
  <c r="T78"/>
  <c r="C46"/>
  <c r="E238"/>
  <c r="H292" s="1"/>
  <c r="O26"/>
  <c r="R224"/>
  <c r="W227" s="1"/>
  <c r="L299" s="1"/>
  <c r="N132"/>
  <c r="H111"/>
  <c r="D13"/>
  <c r="V8"/>
  <c r="G172"/>
  <c r="M248"/>
  <c r="T193"/>
  <c r="B193"/>
  <c r="I149"/>
  <c r="N61"/>
  <c r="U61"/>
  <c r="U73"/>
  <c r="C73"/>
  <c r="E151"/>
  <c r="T89"/>
  <c r="E263"/>
  <c r="H280" s="1"/>
  <c r="H287"/>
  <c r="B172"/>
  <c r="H276"/>
  <c r="E198"/>
  <c r="U160"/>
  <c r="H61"/>
  <c r="N73"/>
  <c r="Q248"/>
  <c r="I248"/>
  <c r="Q250"/>
  <c r="L275" s="1"/>
  <c r="C224"/>
  <c r="I227" s="1"/>
  <c r="N172"/>
  <c r="F172"/>
  <c r="U127"/>
  <c r="I127"/>
  <c r="T122"/>
  <c r="H122"/>
  <c r="N111"/>
  <c r="O94"/>
  <c r="I144"/>
  <c r="N56"/>
  <c r="N78"/>
  <c r="R248"/>
  <c r="B213"/>
  <c r="B56"/>
  <c r="B51"/>
  <c r="I213"/>
  <c r="B160"/>
  <c r="O127"/>
  <c r="C127"/>
  <c r="N122"/>
  <c r="B122"/>
  <c r="B127"/>
  <c r="C111"/>
  <c r="O106"/>
  <c r="N89"/>
  <c r="E13"/>
  <c r="G253"/>
  <c r="G248"/>
  <c r="S8"/>
  <c r="U198"/>
  <c r="B149"/>
  <c r="N149"/>
  <c r="C183"/>
  <c r="T66"/>
  <c r="B61"/>
  <c r="H46"/>
  <c r="H213"/>
  <c r="N213"/>
  <c r="O144"/>
  <c r="B183"/>
  <c r="I185" s="1"/>
  <c r="O183"/>
  <c r="R13"/>
  <c r="S224"/>
  <c r="O172"/>
  <c r="H160"/>
  <c r="C160"/>
  <c r="I163" s="1"/>
  <c r="T127"/>
  <c r="H127"/>
  <c r="B106"/>
  <c r="N106"/>
  <c r="U94"/>
  <c r="H89"/>
  <c r="U84"/>
  <c r="N13"/>
  <c r="H8"/>
  <c r="K13"/>
  <c r="E8"/>
  <c r="X8"/>
  <c r="T198"/>
  <c r="I198"/>
  <c r="O193"/>
  <c r="T51"/>
  <c r="T46"/>
  <c r="B26"/>
  <c r="C61"/>
  <c r="U89"/>
  <c r="E150"/>
  <c r="E172"/>
  <c r="E239"/>
  <c r="H293" s="1"/>
  <c r="U46"/>
  <c r="Q13"/>
  <c r="S13"/>
  <c r="C51"/>
  <c r="T73"/>
  <c r="B84"/>
  <c r="O111"/>
  <c r="U144"/>
  <c r="E227"/>
  <c r="U51"/>
  <c r="U224"/>
  <c r="T8"/>
  <c r="V224"/>
  <c r="I193"/>
  <c r="N46"/>
  <c r="I56"/>
  <c r="I61"/>
  <c r="E215"/>
  <c r="C149"/>
  <c r="X248"/>
  <c r="E16"/>
  <c r="D248"/>
  <c r="I226"/>
  <c r="O122"/>
  <c r="C122"/>
  <c r="O8"/>
  <c r="W8"/>
  <c r="T61"/>
  <c r="E216"/>
  <c r="H236"/>
  <c r="H172"/>
  <c r="D172"/>
  <c r="O132"/>
  <c r="U106"/>
  <c r="H94"/>
  <c r="N26"/>
  <c r="N144"/>
  <c r="E186"/>
  <c r="O46"/>
  <c r="H26"/>
  <c r="E206"/>
  <c r="E163"/>
  <c r="C253"/>
  <c r="N236"/>
  <c r="Q224"/>
  <c r="W226" s="1"/>
  <c r="L298" s="1"/>
  <c r="I172"/>
  <c r="K172"/>
  <c r="N127"/>
  <c r="U122"/>
  <c r="I122"/>
  <c r="B111"/>
  <c r="C106"/>
  <c r="O84"/>
  <c r="N8"/>
  <c r="U8"/>
  <c r="Q8"/>
  <c r="L13"/>
  <c r="R8"/>
  <c r="M172"/>
  <c r="Y8"/>
  <c r="G8"/>
  <c r="B203"/>
  <c r="H193"/>
  <c r="C144"/>
  <c r="E185"/>
  <c r="N51"/>
  <c r="I31"/>
  <c r="C132"/>
  <c r="B132"/>
  <c r="E134"/>
  <c r="U132"/>
  <c r="E135"/>
  <c r="H132"/>
  <c r="C89"/>
  <c r="I89"/>
  <c r="I73"/>
  <c r="U56"/>
  <c r="T56"/>
  <c r="I46"/>
  <c r="N31"/>
  <c r="H31"/>
  <c r="B31"/>
  <c r="E18"/>
  <c r="B13"/>
  <c r="C13"/>
  <c r="M13"/>
  <c r="I13"/>
  <c r="C8"/>
  <c r="H13"/>
  <c r="C26"/>
  <c r="I239"/>
  <c r="L293" s="1"/>
  <c r="C213"/>
  <c r="I35" l="1"/>
  <c r="I186"/>
  <c r="I74"/>
  <c r="I17"/>
  <c r="I113"/>
  <c r="I75"/>
  <c r="H270"/>
  <c r="I34"/>
  <c r="I216"/>
  <c r="I20"/>
  <c r="I19"/>
  <c r="Q251"/>
  <c r="L276" s="1"/>
  <c r="I238"/>
  <c r="L292" s="1"/>
  <c r="I150"/>
  <c r="W286"/>
  <c r="I162"/>
  <c r="I174"/>
  <c r="L286" s="1"/>
  <c r="W292"/>
  <c r="I97"/>
  <c r="I215"/>
  <c r="I205"/>
  <c r="I112"/>
  <c r="I206"/>
  <c r="I175"/>
  <c r="L287" s="1"/>
  <c r="I15"/>
  <c r="I135"/>
  <c r="I134"/>
  <c r="I64"/>
  <c r="I63"/>
  <c r="I151"/>
  <c r="I18"/>
  <c r="I96"/>
  <c r="H271"/>
  <c r="I16"/>
  <c r="L270" l="1"/>
  <c r="L271"/>
</calcChain>
</file>

<file path=xl/sharedStrings.xml><?xml version="1.0" encoding="utf-8"?>
<sst xmlns="http://schemas.openxmlformats.org/spreadsheetml/2006/main" count="1605" uniqueCount="608">
  <si>
    <t>Наименование присоединений</t>
  </si>
  <si>
    <t>Допустимая нагрузка, А</t>
  </si>
  <si>
    <t>ВРЕМЯ</t>
  </si>
  <si>
    <t>РП-1</t>
  </si>
  <si>
    <t>I секция:</t>
  </si>
  <si>
    <t>ф. 603 Ив-7</t>
  </si>
  <si>
    <t>ф.ТП-36</t>
  </si>
  <si>
    <t>ф. ТТУ-2</t>
  </si>
  <si>
    <t>II секция:</t>
  </si>
  <si>
    <t>ф.613 Ив-7</t>
  </si>
  <si>
    <t>ф. ТП-69</t>
  </si>
  <si>
    <t>ф. ТП-98</t>
  </si>
  <si>
    <t>ф. ТП-164-493</t>
  </si>
  <si>
    <t>ф. ТСН</t>
  </si>
  <si>
    <t>4.00</t>
  </si>
  <si>
    <t>Нагрузка и потребляемая мощность ИвГЭС</t>
  </si>
  <si>
    <t>Ив-1</t>
  </si>
  <si>
    <t>ф. 601</t>
  </si>
  <si>
    <t>ф. 602</t>
  </si>
  <si>
    <t>ф. 607</t>
  </si>
  <si>
    <t>ф. 608</t>
  </si>
  <si>
    <t>ф. 639</t>
  </si>
  <si>
    <t>I, А</t>
  </si>
  <si>
    <t>U, кВ</t>
  </si>
  <si>
    <t>Р, МВт</t>
  </si>
  <si>
    <t>ф. 642</t>
  </si>
  <si>
    <t>Итого:</t>
  </si>
  <si>
    <t>I=</t>
  </si>
  <si>
    <t>А;</t>
  </si>
  <si>
    <t>Р=</t>
  </si>
  <si>
    <t>МВт</t>
  </si>
  <si>
    <t>Ив-2</t>
  </si>
  <si>
    <t>ф. 605</t>
  </si>
  <si>
    <t>ф. 609</t>
  </si>
  <si>
    <t>ф. 612</t>
  </si>
  <si>
    <t>ф. 613</t>
  </si>
  <si>
    <t>ф. 614</t>
  </si>
  <si>
    <t>ф. 615</t>
  </si>
  <si>
    <t>ф. 617</t>
  </si>
  <si>
    <t>Ив-4</t>
  </si>
  <si>
    <t>ф. 632</t>
  </si>
  <si>
    <t>ф. 640</t>
  </si>
  <si>
    <t>ф. 604</t>
  </si>
  <si>
    <t>ф. 626</t>
  </si>
  <si>
    <t>ф. 630</t>
  </si>
  <si>
    <t>ф. 636</t>
  </si>
  <si>
    <t>ф. 638</t>
  </si>
  <si>
    <t>ф. 653</t>
  </si>
  <si>
    <t>ф. 651</t>
  </si>
  <si>
    <t>ф. 665</t>
  </si>
  <si>
    <t>Ив-5</t>
  </si>
  <si>
    <t>ф. 625</t>
  </si>
  <si>
    <t>ф. 619</t>
  </si>
  <si>
    <t>ф. 620</t>
  </si>
  <si>
    <t>Ив-6</t>
  </si>
  <si>
    <t>ф. 623</t>
  </si>
  <si>
    <t>ф. 631</t>
  </si>
  <si>
    <t>ф. 622</t>
  </si>
  <si>
    <t>ф. 603</t>
  </si>
  <si>
    <t>ф. 635</t>
  </si>
  <si>
    <t>ф. 618</t>
  </si>
  <si>
    <t>Ив-7</t>
  </si>
  <si>
    <t>Ив-9</t>
  </si>
  <si>
    <t>ф. 611</t>
  </si>
  <si>
    <t>ф. 610</t>
  </si>
  <si>
    <t>ф. 606</t>
  </si>
  <si>
    <t>ф. 616</t>
  </si>
  <si>
    <t>Ив-10</t>
  </si>
  <si>
    <t>ф. 634</t>
  </si>
  <si>
    <t>ф. 654</t>
  </si>
  <si>
    <t>Ив-11</t>
  </si>
  <si>
    <t>Ив-12</t>
  </si>
  <si>
    <t>Ив-14</t>
  </si>
  <si>
    <t>8 Марта</t>
  </si>
  <si>
    <t>Строммаш</t>
  </si>
  <si>
    <t>Кранэкс</t>
  </si>
  <si>
    <t>ТЭЦ-2</t>
  </si>
  <si>
    <t>ф.1 РП-2</t>
  </si>
  <si>
    <t>ф.1 РП-4</t>
  </si>
  <si>
    <t>ф.2 РП-2</t>
  </si>
  <si>
    <t>ф.3 РП-2</t>
  </si>
  <si>
    <t>ф.2 РП-4</t>
  </si>
  <si>
    <t>ф. ТП-102</t>
  </si>
  <si>
    <t>ф.2 РП-9</t>
  </si>
  <si>
    <t>Потребление от Ив-12:</t>
  </si>
  <si>
    <t>Общее потребление ИвГЭС:</t>
  </si>
  <si>
    <t>РП-2</t>
  </si>
  <si>
    <t>ф.1 ТЭЦ-2</t>
  </si>
  <si>
    <t>А,Б-375</t>
  </si>
  <si>
    <t>ф.1 ТТУ-15</t>
  </si>
  <si>
    <t>ф.1 НИЭКМИ</t>
  </si>
  <si>
    <t>Отключен, поврежден</t>
  </si>
  <si>
    <t>ф.1 ТП-892</t>
  </si>
  <si>
    <t>ф.2 ТЭЦ-2</t>
  </si>
  <si>
    <t>ф.2 РБЗ</t>
  </si>
  <si>
    <t>ф.ТП-712</t>
  </si>
  <si>
    <t>ф.2 ТТУ-15</t>
  </si>
  <si>
    <t>ф.2 ТП-892</t>
  </si>
  <si>
    <t>ф.2 НИЭКМИ</t>
  </si>
  <si>
    <t>ф.2 Шв. ф-ка</t>
  </si>
  <si>
    <t>III секция:</t>
  </si>
  <si>
    <t>ф.3 ТЭЦ-2</t>
  </si>
  <si>
    <t>ф.2 ГНС</t>
  </si>
  <si>
    <t>ф.1 РБЗ</t>
  </si>
  <si>
    <t>ф. ТП-404</t>
  </si>
  <si>
    <t>А-165</t>
  </si>
  <si>
    <t>ф.1 Шв. ф-ка</t>
  </si>
  <si>
    <t>РП-3</t>
  </si>
  <si>
    <t>ф. ТП-110</t>
  </si>
  <si>
    <t>ф. ТП-900</t>
  </si>
  <si>
    <t>Отключен, Н.Р.</t>
  </si>
  <si>
    <t>ф. ТП-541</t>
  </si>
  <si>
    <t>ф. 604 Ив-4</t>
  </si>
  <si>
    <t>ф. ТП-269</t>
  </si>
  <si>
    <t>РП-4</t>
  </si>
  <si>
    <t>ф. ТП-699</t>
  </si>
  <si>
    <t>ф. ТП-309</t>
  </si>
  <si>
    <t>Б-166</t>
  </si>
  <si>
    <t>ф. ТП-738</t>
  </si>
  <si>
    <t>ф. ТП-280</t>
  </si>
  <si>
    <t>ф. ТСН-1</t>
  </si>
  <si>
    <t>Отсоединен, поврежден</t>
  </si>
  <si>
    <t>ф. ТП-850</t>
  </si>
  <si>
    <t>ф. ТП-361</t>
  </si>
  <si>
    <t>ф. ТП-765</t>
  </si>
  <si>
    <t>ф. ТСН-2</t>
  </si>
  <si>
    <t>РП-5</t>
  </si>
  <si>
    <t>ф.607 Ив-2</t>
  </si>
  <si>
    <t>ф. ТП-521</t>
  </si>
  <si>
    <t>ф. ТП-609</t>
  </si>
  <si>
    <t>Отключен</t>
  </si>
  <si>
    <t>ф.617 Ив-2</t>
  </si>
  <si>
    <t>А-290</t>
  </si>
  <si>
    <t>Б-290</t>
  </si>
  <si>
    <t>ф. ТП-625</t>
  </si>
  <si>
    <t>ф. ТП-730</t>
  </si>
  <si>
    <t>ф. ТП-243</t>
  </si>
  <si>
    <t>ф. ТП-225</t>
  </si>
  <si>
    <t>РП-6</t>
  </si>
  <si>
    <t>ф.609 Ив-9</t>
  </si>
  <si>
    <t>А, Б-193</t>
  </si>
  <si>
    <t>ф. ТП-95</t>
  </si>
  <si>
    <t>ф. ТП-546-621</t>
  </si>
  <si>
    <t>ф. ТП-592</t>
  </si>
  <si>
    <t>ф. ТП-378</t>
  </si>
  <si>
    <t>ф.1 Мельк-т-ТП-143</t>
  </si>
  <si>
    <t>ф. РП-9 – ТП-537</t>
  </si>
  <si>
    <t>ф.606 Ив-9</t>
  </si>
  <si>
    <t>ф.2 Мельк-т</t>
  </si>
  <si>
    <t>ф. ТП-400</t>
  </si>
  <si>
    <t>ф. ТП-116</t>
  </si>
  <si>
    <t>ф. ТП-114</t>
  </si>
  <si>
    <t>РП-7</t>
  </si>
  <si>
    <t>ф.602 Ив-1</t>
  </si>
  <si>
    <t>ф.1 Кирп.4</t>
  </si>
  <si>
    <t>ф.3 Кирп.4</t>
  </si>
  <si>
    <t>ф.1 ТП-877</t>
  </si>
  <si>
    <t>ф. ТП-362</t>
  </si>
  <si>
    <t>ф. ТП-403-775</t>
  </si>
  <si>
    <t>ф. ТП-708</t>
  </si>
  <si>
    <t xml:space="preserve">ф.607 Ив-1  </t>
  </si>
  <si>
    <t>Б-306</t>
  </si>
  <si>
    <t>А-265</t>
  </si>
  <si>
    <t>ф. ТП-760</t>
  </si>
  <si>
    <t>ф. АО ЖБ</t>
  </si>
  <si>
    <t>ф. ТП-866</t>
  </si>
  <si>
    <t>ф.2 ТП-877</t>
  </si>
  <si>
    <t>ф.2 Кирп.4</t>
  </si>
  <si>
    <t>ф.4 Кирп.4-ТП-770</t>
  </si>
  <si>
    <t>ф. ТП-884</t>
  </si>
  <si>
    <t>РП-8</t>
  </si>
  <si>
    <t>ф.614 Ив-6</t>
  </si>
  <si>
    <t>Б-250</t>
  </si>
  <si>
    <t>ф. ТП-111</t>
  </si>
  <si>
    <t>Б, В-191</t>
  </si>
  <si>
    <t>ф. ТП-461</t>
  </si>
  <si>
    <t>ф. ТП-70</t>
  </si>
  <si>
    <t>ф. ТП-364</t>
  </si>
  <si>
    <t>ф.603 Ив-6</t>
  </si>
  <si>
    <t>ф. ТП-264</t>
  </si>
  <si>
    <t>ф. ТП-318-322</t>
  </si>
  <si>
    <t>ф. ТП-487</t>
  </si>
  <si>
    <t>РП-9</t>
  </si>
  <si>
    <t>ф.609 п/ст 8 Марта</t>
  </si>
  <si>
    <t>А, Б-290</t>
  </si>
  <si>
    <t>ф. РП-6 – ТП-537</t>
  </si>
  <si>
    <t>ф. ТП-444</t>
  </si>
  <si>
    <t>ф. ТП-694</t>
  </si>
  <si>
    <t>ф. ТП-351</t>
  </si>
  <si>
    <t>А, Б-192</t>
  </si>
  <si>
    <t>ф. ТП-137</t>
  </si>
  <si>
    <t>РП-10</t>
  </si>
  <si>
    <t>ф.619 Ив-6</t>
  </si>
  <si>
    <t>А, Б-250</t>
  </si>
  <si>
    <t>ф. ТП-324</t>
  </si>
  <si>
    <t>ф. ТП-345</t>
  </si>
  <si>
    <t>ф.1 РП-30</t>
  </si>
  <si>
    <t>ф.1 ТП-443</t>
  </si>
  <si>
    <t>ф.604 Ив-12</t>
  </si>
  <si>
    <t>А-290, Б-292</t>
  </si>
  <si>
    <t>ф.2 ТП-443-557</t>
  </si>
  <si>
    <t>ф. ТП-778</t>
  </si>
  <si>
    <t>ф.2 РП-30</t>
  </si>
  <si>
    <t>ф. РП-25</t>
  </si>
  <si>
    <t>РП-11</t>
  </si>
  <si>
    <t>ф.626 Ив-5</t>
  </si>
  <si>
    <t>А, Б-351</t>
  </si>
  <si>
    <t>ф. ТП-700</t>
  </si>
  <si>
    <t>ф. ТП-235</t>
  </si>
  <si>
    <t>ф.1 ТП-927</t>
  </si>
  <si>
    <t>ф.619 Ив-5</t>
  </si>
  <si>
    <t>А-346, Б-351</t>
  </si>
  <si>
    <t>ф. ТП-87</t>
  </si>
  <si>
    <t>ф.2 ТП-927</t>
  </si>
  <si>
    <t xml:space="preserve">ф. ТСН </t>
  </si>
  <si>
    <t>РП-13</t>
  </si>
  <si>
    <t>ф.605 Ив-9</t>
  </si>
  <si>
    <t>ф. ТП-448</t>
  </si>
  <si>
    <t>ф. ТП-579</t>
  </si>
  <si>
    <t>ф.610 Ив-9</t>
  </si>
  <si>
    <t>ф. ТП-816</t>
  </si>
  <si>
    <t>ф. ТП-568</t>
  </si>
  <si>
    <t>РП-14</t>
  </si>
  <si>
    <t>ф.602 Ив-7</t>
  </si>
  <si>
    <t>А-285, Б-250</t>
  </si>
  <si>
    <t>ф. ТП-432</t>
  </si>
  <si>
    <t>ф. ТП-392</t>
  </si>
  <si>
    <t>ф. ТП-881</t>
  </si>
  <si>
    <t>ф. ТП-704</t>
  </si>
  <si>
    <t>ф. ТП-867</t>
  </si>
  <si>
    <t>ф. Т-1 СКБСМ</t>
  </si>
  <si>
    <t>ф.620 Ив-7</t>
  </si>
  <si>
    <t>А-328, Б-250</t>
  </si>
  <si>
    <t>ф. ТП-931</t>
  </si>
  <si>
    <t>ф. ТП-898</t>
  </si>
  <si>
    <t>ф. ТП-285-753</t>
  </si>
  <si>
    <t>ф. Т-3 СКБСМ</t>
  </si>
  <si>
    <t>ф. Т-2 СКБСМ</t>
  </si>
  <si>
    <t>РП-15</t>
  </si>
  <si>
    <t>ф.602 Ив-10</t>
  </si>
  <si>
    <t>А-290, Б-300</t>
  </si>
  <si>
    <t>ф. ТП-698</t>
  </si>
  <si>
    <t>ф.1 ТП-453</t>
  </si>
  <si>
    <t>ф. ТП-833</t>
  </si>
  <si>
    <t>ф.626 Ив-10</t>
  </si>
  <si>
    <t>А, Б-300</t>
  </si>
  <si>
    <t>ф. ТП-231</t>
  </si>
  <si>
    <t>ф.2 ТП-453</t>
  </si>
  <si>
    <t>РП-16</t>
  </si>
  <si>
    <t>ф.623 Ив-6</t>
  </si>
  <si>
    <t>ф. ТП-746</t>
  </si>
  <si>
    <t>ф. ТП-497</t>
  </si>
  <si>
    <t>ф. ТП-596</t>
  </si>
  <si>
    <t>ф. ТП-560</t>
  </si>
  <si>
    <t>ф.601 Ив-6</t>
  </si>
  <si>
    <t>ф. ТП-526</t>
  </si>
  <si>
    <t>ф. ТП-599</t>
  </si>
  <si>
    <t>РП-17</t>
  </si>
  <si>
    <t>ф.616 Ив-10</t>
  </si>
  <si>
    <t>А-324, Б-290</t>
  </si>
  <si>
    <t>ф. ТП-643</t>
  </si>
  <si>
    <t>ф.634 Ив-10</t>
  </si>
  <si>
    <t>ф. ТП-642</t>
  </si>
  <si>
    <t>ф. ТП-772</t>
  </si>
  <si>
    <t>РП-18</t>
  </si>
  <si>
    <t>ф.605 Ив-6</t>
  </si>
  <si>
    <t>ф. ТП-590</t>
  </si>
  <si>
    <t>ф. ТП-795</t>
  </si>
  <si>
    <t>ф.635 Ив-6</t>
  </si>
  <si>
    <t>ф. ТП-813</t>
  </si>
  <si>
    <t>ф. ТП-827</t>
  </si>
  <si>
    <t>ф. ТП-429</t>
  </si>
  <si>
    <t>А-110, Б-110</t>
  </si>
  <si>
    <t>РП-19</t>
  </si>
  <si>
    <t>ф.601-Кранэкс</t>
  </si>
  <si>
    <t>ф. ТП-736</t>
  </si>
  <si>
    <t>ф.626 Ив-7</t>
  </si>
  <si>
    <t>ф. ТП-737</t>
  </si>
  <si>
    <t>ф. ТП-774</t>
  </si>
  <si>
    <t>РП-20</t>
  </si>
  <si>
    <t>ф.609 Ив-2</t>
  </si>
  <si>
    <t>А-252, Б-292</t>
  </si>
  <si>
    <t>ф.1 ТП-855</t>
  </si>
  <si>
    <t>ф. ТП-5</t>
  </si>
  <si>
    <t>ф. ТП-681</t>
  </si>
  <si>
    <t>ф.1 ТП-715</t>
  </si>
  <si>
    <t>ф.1 ТП-89</t>
  </si>
  <si>
    <t>ф.615 Ив-2</t>
  </si>
  <si>
    <t>ф.2 ТП-855</t>
  </si>
  <si>
    <t>ф.2 ТП-82-715</t>
  </si>
  <si>
    <t>ф. ТП-836</t>
  </si>
  <si>
    <t>ф. БТИ – ТП-787</t>
  </si>
  <si>
    <t>ф.2 ТП-89</t>
  </si>
  <si>
    <t>РП-21</t>
  </si>
  <si>
    <t>ф.603 Ив-9</t>
  </si>
  <si>
    <t>ф.1 ТП-743</t>
  </si>
  <si>
    <t>ф. ТП-158</t>
  </si>
  <si>
    <t>ф.1 ТП-331</t>
  </si>
  <si>
    <t>ф.614 Ив-9</t>
  </si>
  <si>
    <t>ф.2 ТП-743</t>
  </si>
  <si>
    <t>ф. ТП-529</t>
  </si>
  <si>
    <t>ф.2 ТП-331</t>
  </si>
  <si>
    <t>РП-22</t>
  </si>
  <si>
    <t>ф.1 ТП-863</t>
  </si>
  <si>
    <t>ф.1 ТП-857</t>
  </si>
  <si>
    <t>ф.1 ТП-860</t>
  </si>
  <si>
    <t>ф.1 ТП-805</t>
  </si>
  <si>
    <t>ф.630 Ив-10</t>
  </si>
  <si>
    <t>А-319, Б-290</t>
  </si>
  <si>
    <t>ф.2 ТП-863</t>
  </si>
  <si>
    <t>ф.2 ТП-857</t>
  </si>
  <si>
    <t>ф.2 ТП-860</t>
  </si>
  <si>
    <t>ф.2 ТП-805</t>
  </si>
  <si>
    <t>ф. ТП-667</t>
  </si>
  <si>
    <t>РП-23</t>
  </si>
  <si>
    <t>ф.617 Ив-9</t>
  </si>
  <si>
    <t>А-292, Б-260</t>
  </si>
  <si>
    <t>ф.1 ТП-195</t>
  </si>
  <si>
    <t>ф. ТП-189</t>
  </si>
  <si>
    <t>ф.618 Ив-9</t>
  </si>
  <si>
    <t>А-292,Б-260</t>
  </si>
  <si>
    <t>ф.2 ТП-195</t>
  </si>
  <si>
    <t>ф. ТП-840</t>
  </si>
  <si>
    <t>РП-24</t>
  </si>
  <si>
    <t>I секция :</t>
  </si>
  <si>
    <t>ф.651 Ив-4</t>
  </si>
  <si>
    <t>ф. ТП-889</t>
  </si>
  <si>
    <t>ф.640 Ив-4</t>
  </si>
  <si>
    <t>ф. ТП-540</t>
  </si>
  <si>
    <t>А-190, Б-165</t>
  </si>
  <si>
    <t>ф. Силикат. З-д</t>
  </si>
  <si>
    <t>РП-26</t>
  </si>
  <si>
    <t>ф.1 ТП-897</t>
  </si>
  <si>
    <t>ф.616 Ив-11</t>
  </si>
  <si>
    <t>ф.2 ТП-897</t>
  </si>
  <si>
    <t>РП-28</t>
  </si>
  <si>
    <t>ф.603 Ив-14</t>
  </si>
  <si>
    <t>ф.602 Ив-14</t>
  </si>
  <si>
    <t>РП-29</t>
  </si>
  <si>
    <t>ф.631 Ив-6</t>
  </si>
  <si>
    <t>ф. ТП-821</t>
  </si>
  <si>
    <t>ф.618 Ив-6</t>
  </si>
  <si>
    <t>ф. ТП-886</t>
  </si>
  <si>
    <t>РП-30</t>
  </si>
  <si>
    <t>ф.609 Ив-14</t>
  </si>
  <si>
    <t>ф. ТП-249</t>
  </si>
  <si>
    <t>ф.614 Ив-14</t>
  </si>
  <si>
    <t>ф. ТП-591</t>
  </si>
  <si>
    <t>РП-31</t>
  </si>
  <si>
    <t>ф.607 Ив-14</t>
  </si>
  <si>
    <t>ф. ТП-198</t>
  </si>
  <si>
    <t>ф.610 Ив-14</t>
  </si>
  <si>
    <t>ф. ТП-669</t>
  </si>
  <si>
    <t>РП-32</t>
  </si>
  <si>
    <t>ф.651 Ив-12</t>
  </si>
  <si>
    <t>ф.1 ТП-831</t>
  </si>
  <si>
    <t>ф.1 ТП-917</t>
  </si>
  <si>
    <t>ф.638 Ив-12</t>
  </si>
  <si>
    <t>ф.2 ТП-917</t>
  </si>
  <si>
    <t>РП-33</t>
  </si>
  <si>
    <t>ф.620 Строммаш</t>
  </si>
  <si>
    <t>ф.1 ТП-902</t>
  </si>
  <si>
    <t>ф.1 ТП-918</t>
  </si>
  <si>
    <t>ф.612 Строммаш</t>
  </si>
  <si>
    <t>ф.2 ТП-902</t>
  </si>
  <si>
    <t>ф.2 ТП-918</t>
  </si>
  <si>
    <t>ф. ТП-903</t>
  </si>
  <si>
    <t>РП-35</t>
  </si>
  <si>
    <t>ф.601 Ив-4</t>
  </si>
  <si>
    <t>ф. ТП-914</t>
  </si>
  <si>
    <t>ф.1 ТП-913</t>
  </si>
  <si>
    <t>ф. ТП-391</t>
  </si>
  <si>
    <t>ф.1 ТП-883</t>
  </si>
  <si>
    <t>ф.632 Ив-4</t>
  </si>
  <si>
    <t>ф. ТП-820</t>
  </si>
  <si>
    <t>ф.2 ТП-913</t>
  </si>
  <si>
    <t>ф.2 ТП-883</t>
  </si>
  <si>
    <t>РП-36</t>
  </si>
  <si>
    <t>ф.1 ТП-32</t>
  </si>
  <si>
    <t>ф.1 ТП-951</t>
  </si>
  <si>
    <t>ф.607 Ив-6</t>
  </si>
  <si>
    <t>ф.2 ТП-32</t>
  </si>
  <si>
    <t>ф.2 ТП-951</t>
  </si>
  <si>
    <t>РП-27</t>
  </si>
  <si>
    <t>ф.609 «Кранэкс»</t>
  </si>
  <si>
    <t>ф.1 ТП-941</t>
  </si>
  <si>
    <t>ф. Ангар АРЗ-308</t>
  </si>
  <si>
    <t>ф. ТП-942</t>
  </si>
  <si>
    <t>ф. ТП-3</t>
  </si>
  <si>
    <t>ф.608 «Кранэкс»</t>
  </si>
  <si>
    <t>ф.2 ТП-941</t>
  </si>
  <si>
    <t>ф.Рембаза АРЗ-308</t>
  </si>
  <si>
    <t>ф. ТП-945</t>
  </si>
  <si>
    <t>ф. ТП-943</t>
  </si>
  <si>
    <t>РП-37</t>
  </si>
  <si>
    <t>ф.611 Ив-14</t>
  </si>
  <si>
    <t>ф. ТП-80</t>
  </si>
  <si>
    <t>ф.612 Ив-14</t>
  </si>
  <si>
    <t>ф. ТП-177</t>
  </si>
  <si>
    <t>ф. ТП-562</t>
  </si>
  <si>
    <t>ф. ТП-776</t>
  </si>
  <si>
    <t>ф.1 РП-31</t>
  </si>
  <si>
    <t>ф.2 РП-31</t>
  </si>
  <si>
    <t>ф.2 ТП-831</t>
  </si>
  <si>
    <t>ф. ТП-23</t>
  </si>
  <si>
    <t>ф. ТП-19</t>
  </si>
  <si>
    <t>ф. ТП-73</t>
  </si>
  <si>
    <t>Напряжение</t>
  </si>
  <si>
    <t>ф.607</t>
  </si>
  <si>
    <t>ф.608</t>
  </si>
  <si>
    <t>ф.604</t>
  </si>
  <si>
    <t>ф.606</t>
  </si>
  <si>
    <t>ф.601</t>
  </si>
  <si>
    <t>ф.602</t>
  </si>
  <si>
    <t>ф.614</t>
  </si>
  <si>
    <t>II секция</t>
  </si>
  <si>
    <t>I секция</t>
  </si>
  <si>
    <t>IIIсекция</t>
  </si>
  <si>
    <t>ф.639</t>
  </si>
  <si>
    <t>IV секция</t>
  </si>
  <si>
    <t>ф.642</t>
  </si>
  <si>
    <t>Время</t>
  </si>
  <si>
    <t>Наименование</t>
  </si>
  <si>
    <t>присоединений</t>
  </si>
  <si>
    <t>ф.609</t>
  </si>
  <si>
    <t>ф.605</t>
  </si>
  <si>
    <t>III секция</t>
  </si>
  <si>
    <t>ф.612</t>
  </si>
  <si>
    <t>ф.613</t>
  </si>
  <si>
    <t>ф.615</t>
  </si>
  <si>
    <t>ф.617</t>
  </si>
  <si>
    <t>ф.632</t>
  </si>
  <si>
    <t>ф.622</t>
  </si>
  <si>
    <t>ф.640</t>
  </si>
  <si>
    <t>ф.626</t>
  </si>
  <si>
    <t>ф.630</t>
  </si>
  <si>
    <t>ф.636</t>
  </si>
  <si>
    <t>ф.638</t>
  </si>
  <si>
    <t>ф.653</t>
  </si>
  <si>
    <t>ф.651</t>
  </si>
  <si>
    <t>ф.665</t>
  </si>
  <si>
    <t>ф.623</t>
  </si>
  <si>
    <t>ф.625</t>
  </si>
  <si>
    <t>ф.619</t>
  </si>
  <si>
    <t>ф.620</t>
  </si>
  <si>
    <t>ф.631</t>
  </si>
  <si>
    <t>ф.624</t>
  </si>
  <si>
    <t>ф.603</t>
  </si>
  <si>
    <t>ф.635</t>
  </si>
  <si>
    <t>ф.618</t>
  </si>
  <si>
    <t>ф.611</t>
  </si>
  <si>
    <t>ф.610</t>
  </si>
  <si>
    <t>ф.616</t>
  </si>
  <si>
    <t>ф.634</t>
  </si>
  <si>
    <t>ф.654</t>
  </si>
  <si>
    <t>ПС "КРАНЭКС"</t>
  </si>
  <si>
    <t>ф. ТП-837</t>
  </si>
  <si>
    <t>ПС "Строммаш"</t>
  </si>
  <si>
    <t>ПС 8 Марта</t>
  </si>
  <si>
    <t>9.00</t>
  </si>
  <si>
    <t>14.00</t>
  </si>
  <si>
    <t>18.00</t>
  </si>
  <si>
    <t>20.00</t>
  </si>
  <si>
    <t>ф.624 Ив-6</t>
  </si>
  <si>
    <t>ф.ТП-837</t>
  </si>
  <si>
    <t>ф.1  ГНС</t>
  </si>
  <si>
    <t>ф. ТП-206 Ив-4 ф.613</t>
  </si>
  <si>
    <t>Отключен, В.Р.</t>
  </si>
  <si>
    <t>ф. ТП-904</t>
  </si>
  <si>
    <t>ф.1 ТП-109</t>
  </si>
  <si>
    <t>ф.2 ТП-109</t>
  </si>
  <si>
    <t>Без нагрузки</t>
  </si>
  <si>
    <t>ф.2 ТЭЦ-1</t>
  </si>
  <si>
    <t>А-290, Б-290</t>
  </si>
  <si>
    <t>А-252, Б-290</t>
  </si>
  <si>
    <t>А-250, Б-290</t>
  </si>
  <si>
    <t>ф.2 ТП-960</t>
  </si>
  <si>
    <t>ПС ТЭЦ-1</t>
  </si>
  <si>
    <t>ПС "Фатэкс"</t>
  </si>
  <si>
    <t>ф. ТП-59</t>
  </si>
  <si>
    <t>Потребление от Фатэкс:</t>
  </si>
  <si>
    <t>ТЭЦ-1</t>
  </si>
  <si>
    <t>Фатэкс</t>
  </si>
  <si>
    <t>по РЗА</t>
  </si>
  <si>
    <t>по КЛ, ВЛ</t>
  </si>
  <si>
    <t>ф. ТП-24</t>
  </si>
  <si>
    <t>ф. ТП-28-266</t>
  </si>
  <si>
    <t>ф.1 ТП-953</t>
  </si>
  <si>
    <t>ф.2 ТП-953</t>
  </si>
  <si>
    <t>ф. ТП-921</t>
  </si>
  <si>
    <t>ф. ТП-21</t>
  </si>
  <si>
    <t>на</t>
  </si>
  <si>
    <t>22.00</t>
  </si>
  <si>
    <t>ф. ТП-964</t>
  </si>
  <si>
    <t>ф.1 ТП-156</t>
  </si>
  <si>
    <t>ф.2 ТП-156</t>
  </si>
  <si>
    <t>ф.1 ТП-968</t>
  </si>
  <si>
    <t>ф.2 ТП-968</t>
  </si>
  <si>
    <t>ф.1 ТП-973</t>
  </si>
  <si>
    <t>ф.1 ТП-950</t>
  </si>
  <si>
    <t>ф.2 ТП-950</t>
  </si>
  <si>
    <t>ф.1 ТП-947</t>
  </si>
  <si>
    <t>ф.2 ТП-947</t>
  </si>
  <si>
    <t>ф. ТП-248</t>
  </si>
  <si>
    <t>ф. РБЗ</t>
  </si>
  <si>
    <t>ф. Риат</t>
  </si>
  <si>
    <t>ф. ТП-837 - ТЭЦ-1</t>
  </si>
  <si>
    <t>ф.658 Ив-10</t>
  </si>
  <si>
    <t>ф.1 РП-28</t>
  </si>
  <si>
    <t>ф.2 РП-28</t>
  </si>
  <si>
    <t>РП-44</t>
  </si>
  <si>
    <t>ф.610 "8 Марта"</t>
  </si>
  <si>
    <t>ф.1 ТП-959</t>
  </si>
  <si>
    <t>ф.611 "8 Марта"</t>
  </si>
  <si>
    <t>ф.2 ТП-959</t>
  </si>
  <si>
    <t>ф.658</t>
  </si>
  <si>
    <t>ф. 658</t>
  </si>
  <si>
    <t>РП-45</t>
  </si>
  <si>
    <t>ф.655 Ив-4</t>
  </si>
  <si>
    <t>ф.662 Ив-4</t>
  </si>
  <si>
    <t>ф. ТП-934</t>
  </si>
  <si>
    <t>ф.655</t>
  </si>
  <si>
    <t>ф.662</t>
  </si>
  <si>
    <t>РП-12</t>
  </si>
  <si>
    <t>Iсекция</t>
  </si>
  <si>
    <t>ф.606 Ив-1</t>
  </si>
  <si>
    <t>ф. ТП-304</t>
  </si>
  <si>
    <t>ф. ТП-992</t>
  </si>
  <si>
    <t>ф.2 ТП-990</t>
  </si>
  <si>
    <t>ф.1 ТП-990</t>
  </si>
  <si>
    <t>ф. ТП-587-454</t>
  </si>
  <si>
    <t>ф.1 п/ст ООО"МТР"</t>
  </si>
  <si>
    <t>ф.2 п/ст ООО"МТР"</t>
  </si>
  <si>
    <t>РП-38</t>
  </si>
  <si>
    <t>ф.ТСН-2</t>
  </si>
  <si>
    <t>ф.ТСН</t>
  </si>
  <si>
    <t>ф.ТП-479</t>
  </si>
  <si>
    <t>ф. ТП-462</t>
  </si>
  <si>
    <t>ф.ТСН-1</t>
  </si>
  <si>
    <t>ф.2 ТП-973</t>
  </si>
  <si>
    <t>ф.1 ТП-1021</t>
  </si>
  <si>
    <t>ф.2 ТП-1021</t>
  </si>
  <si>
    <t>ф.ТП-416</t>
  </si>
  <si>
    <t>ф.ТП-1017</t>
  </si>
  <si>
    <t>ф.1 ТП-1027</t>
  </si>
  <si>
    <t>ф.2 ТП-1027</t>
  </si>
  <si>
    <t>ф.610 Ив-15</t>
  </si>
  <si>
    <t>ф.ТП-539</t>
  </si>
  <si>
    <t>ф.630 Ив-15</t>
  </si>
  <si>
    <t>ф.1 ТП-1011</t>
  </si>
  <si>
    <t>ф.2 ТП-1011</t>
  </si>
  <si>
    <t>Ив-15</t>
  </si>
  <si>
    <t>ф.633</t>
  </si>
  <si>
    <t>ф. 633</t>
  </si>
  <si>
    <t>ф.1 ТП-1032</t>
  </si>
  <si>
    <t>ф.2 ТП-1032</t>
  </si>
  <si>
    <t>ф.ТП-25</t>
  </si>
  <si>
    <t>ф.1 ТП-1023</t>
  </si>
  <si>
    <t>ф.2 ТП-1023</t>
  </si>
  <si>
    <t>(cos ф=0,8)</t>
  </si>
  <si>
    <t>ф.1 ТП-1008</t>
  </si>
  <si>
    <t>ф.2 ТП-1008</t>
  </si>
  <si>
    <t>ф.601 Ив-1</t>
  </si>
  <si>
    <t>ф.АКД</t>
  </si>
  <si>
    <t>ф.1 ТП-1024</t>
  </si>
  <si>
    <t>ф. ТП-1030</t>
  </si>
  <si>
    <t>ф.ТП-109 - 445</t>
  </si>
  <si>
    <t>(ПСК)</t>
  </si>
  <si>
    <t xml:space="preserve">Общее потребление от </t>
  </si>
  <si>
    <t>ИФ ООО "РРСК"</t>
  </si>
  <si>
    <t>ПАО "Ивэнерго"</t>
  </si>
  <si>
    <t>ф ТП-1020</t>
  </si>
  <si>
    <t>ф.2 ТП-1024</t>
  </si>
  <si>
    <t>Потребление от ОАО"ПСК":</t>
  </si>
  <si>
    <t>ИФ ПАО "Т Плюс"</t>
  </si>
  <si>
    <t>А,Б-325</t>
  </si>
  <si>
    <t>Б-230</t>
  </si>
  <si>
    <t>А-135, Б-203</t>
  </si>
  <si>
    <t>А,Б-290</t>
  </si>
  <si>
    <t>А,Б-110</t>
  </si>
  <si>
    <t>Б,В-290</t>
  </si>
  <si>
    <t>А-250</t>
  </si>
  <si>
    <t>А-304, В-290</t>
  </si>
  <si>
    <t>А-225</t>
  </si>
  <si>
    <t>А-190, Б-290</t>
  </si>
  <si>
    <t>А-255</t>
  </si>
  <si>
    <t>Отсоединен</t>
  </si>
  <si>
    <t>А-100, Б-225</t>
  </si>
  <si>
    <t>А-185, Б-250</t>
  </si>
  <si>
    <t>А-250, Б-250</t>
  </si>
  <si>
    <t>А-180,Б-225</t>
  </si>
  <si>
    <t>А-292</t>
  </si>
  <si>
    <t>А-304</t>
  </si>
  <si>
    <t>ф.603 Ив-11 - ТП-849</t>
  </si>
  <si>
    <t>252, 280</t>
  </si>
  <si>
    <t>А,Б-292</t>
  </si>
  <si>
    <t>А-280,Б-290</t>
  </si>
  <si>
    <t>А-250,Б-290</t>
  </si>
  <si>
    <t>Откл-н, отсоединен</t>
  </si>
  <si>
    <t>ВЕДОМОСТЬ   ЗАМЕРОВ  НАГРУЗКИ  НА  ФИДЕРАХ   РП   ЗА  21.06.17 г.</t>
  </si>
  <si>
    <t>ф.ТП-1040 - Ив-10 ф.654</t>
  </si>
  <si>
    <t>ВЕДОМОСТЬ ЗАМЕРОВ НАГРУЗКИ НА ФИДЕРАХ ПИТАЮЩИХ ПОДСТАНЦИЙ  ЗА 21.06.2017г.</t>
  </si>
  <si>
    <r>
      <t xml:space="preserve">по данным замеров </t>
    </r>
    <r>
      <rPr>
        <b/>
        <sz val="11"/>
        <color indexed="21"/>
        <rFont val="Times New Roman"/>
        <family val="1"/>
        <charset val="204"/>
      </rPr>
      <t>21.06.17г.</t>
    </r>
  </si>
  <si>
    <t>за 14.06.17</t>
  </si>
  <si>
    <t>за 17.06.17</t>
  </si>
  <si>
    <t>P=</t>
  </si>
  <si>
    <t>A;</t>
  </si>
  <si>
    <t>4,4,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</si>
</sst>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&quot;р.&quot;"/>
    <numFmt numFmtId="166" formatCode="0.0"/>
  </numFmts>
  <fonts count="35">
    <font>
      <sz val="10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12"/>
      <color indexed="14"/>
      <name val="Times New Roman"/>
      <family val="1"/>
    </font>
    <font>
      <b/>
      <i/>
      <u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Times New Roman"/>
      <family val="1"/>
    </font>
    <font>
      <b/>
      <sz val="12"/>
      <color indexed="21"/>
      <name val="Times New Roman"/>
      <family val="1"/>
    </font>
    <font>
      <sz val="10"/>
      <color indexed="14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21"/>
      <name val="Times New Roman"/>
      <family val="1"/>
    </font>
    <font>
      <b/>
      <sz val="10"/>
      <color indexed="14"/>
      <name val="Times New Roman"/>
      <family val="1"/>
    </font>
    <font>
      <b/>
      <sz val="10"/>
      <name val="Arial Cyr"/>
      <charset val="204"/>
    </font>
    <font>
      <b/>
      <sz val="9"/>
      <color indexed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b/>
      <i/>
      <u/>
      <sz val="11"/>
      <color indexed="12"/>
      <name val="Times New Roman"/>
      <family val="1"/>
      <charset val="204"/>
    </font>
    <font>
      <sz val="10"/>
      <color indexed="10"/>
      <name val="Times New Roman"/>
      <family val="1"/>
    </font>
    <font>
      <sz val="10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sz val="11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/>
    <xf numFmtId="0" fontId="5" fillId="0" borderId="4" xfId="0" applyFont="1" applyBorder="1"/>
    <xf numFmtId="0" fontId="1" fillId="0" borderId="0" xfId="0" applyFont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0" xfId="0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/>
    <xf numFmtId="164" fontId="10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164" fontId="14" fillId="0" borderId="0" xfId="0" applyNumberFormat="1" applyFont="1"/>
    <xf numFmtId="0" fontId="1" fillId="0" borderId="4" xfId="0" applyFont="1" applyBorder="1" applyAlignment="1"/>
    <xf numFmtId="0" fontId="10" fillId="0" borderId="0" xfId="0" applyNumberFormat="1" applyFont="1"/>
    <xf numFmtId="0" fontId="1" fillId="0" borderId="4" xfId="0" applyNumberFormat="1" applyFont="1" applyBorder="1"/>
    <xf numFmtId="0" fontId="0" fillId="0" borderId="4" xfId="0" applyBorder="1"/>
    <xf numFmtId="164" fontId="10" fillId="0" borderId="0" xfId="0" applyNumberFormat="1" applyFont="1" applyBorder="1"/>
    <xf numFmtId="164" fontId="10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center" wrapText="1"/>
    </xf>
    <xf numFmtId="166" fontId="10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/>
    <xf numFmtId="0" fontId="5" fillId="0" borderId="3" xfId="0" applyFont="1" applyBorder="1"/>
    <xf numFmtId="0" fontId="18" fillId="0" borderId="0" xfId="0" applyFont="1"/>
    <xf numFmtId="0" fontId="2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166" fontId="16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0" xfId="0" applyFont="1" applyBorder="1"/>
    <xf numFmtId="0" fontId="0" fillId="2" borderId="0" xfId="0" applyFill="1"/>
    <xf numFmtId="166" fontId="16" fillId="0" borderId="0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4" fontId="19" fillId="0" borderId="0" xfId="0" applyNumberFormat="1" applyFont="1"/>
    <xf numFmtId="0" fontId="10" fillId="2" borderId="0" xfId="0" applyFont="1" applyFill="1"/>
    <xf numFmtId="0" fontId="1" fillId="2" borderId="0" xfId="0" applyFont="1" applyFill="1"/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0" fillId="0" borderId="4" xfId="0" applyFont="1" applyBorder="1"/>
    <xf numFmtId="0" fontId="1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20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20" fillId="0" borderId="4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4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24" fillId="0" borderId="0" xfId="0" applyFont="1"/>
    <xf numFmtId="0" fontId="25" fillId="0" borderId="4" xfId="0" applyFont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22" fillId="0" borderId="2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6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16" fillId="0" borderId="0" xfId="0" applyNumberFormat="1" applyFont="1" applyFill="1" applyAlignment="1">
      <alignment horizontal="center"/>
    </xf>
    <xf numFmtId="164" fontId="10" fillId="0" borderId="0" xfId="0" applyNumberFormat="1" applyFont="1" applyFill="1"/>
    <xf numFmtId="0" fontId="0" fillId="0" borderId="0" xfId="0" applyFill="1"/>
    <xf numFmtId="166" fontId="19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/>
    <xf numFmtId="0" fontId="0" fillId="0" borderId="0" xfId="0" applyFont="1"/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8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17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20" fillId="0" borderId="1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166" fontId="26" fillId="0" borderId="0" xfId="0" applyNumberFormat="1" applyFont="1" applyAlignment="1">
      <alignment horizontal="right"/>
    </xf>
    <xf numFmtId="166" fontId="26" fillId="0" borderId="0" xfId="0" applyNumberFormat="1" applyFont="1"/>
    <xf numFmtId="0" fontId="5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wrapText="1"/>
    </xf>
    <xf numFmtId="1" fontId="5" fillId="4" borderId="4" xfId="0" applyNumberFormat="1" applyFont="1" applyFill="1" applyBorder="1" applyAlignment="1">
      <alignment horizontal="center" wrapText="1"/>
    </xf>
    <xf numFmtId="1" fontId="5" fillId="0" borderId="4" xfId="0" applyNumberFormat="1" applyFont="1" applyFill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1" fontId="20" fillId="0" borderId="4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166" fontId="10" fillId="0" borderId="0" xfId="0" applyNumberFormat="1" applyFont="1"/>
    <xf numFmtId="0" fontId="1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6" fontId="10" fillId="0" borderId="0" xfId="0" applyNumberFormat="1" applyFont="1" applyAlignment="1"/>
    <xf numFmtId="166" fontId="16" fillId="0" borderId="0" xfId="0" applyNumberFormat="1" applyFont="1" applyAlignment="1"/>
    <xf numFmtId="0" fontId="18" fillId="0" borderId="0" xfId="0" applyFont="1" applyBorder="1"/>
    <xf numFmtId="0" fontId="31" fillId="0" borderId="1" xfId="0" applyFont="1" applyFill="1" applyBorder="1" applyAlignment="1">
      <alignment horizontal="center" wrapText="1"/>
    </xf>
    <xf numFmtId="0" fontId="31" fillId="0" borderId="4" xfId="0" applyFont="1" applyFill="1" applyBorder="1" applyAlignment="1">
      <alignment horizontal="center" wrapText="1"/>
    </xf>
    <xf numFmtId="0" fontId="31" fillId="0" borderId="3" xfId="0" applyFont="1" applyFill="1" applyBorder="1" applyAlignment="1">
      <alignment horizontal="center" wrapText="1"/>
    </xf>
    <xf numFmtId="0" fontId="31" fillId="0" borderId="2" xfId="0" applyFont="1" applyFill="1" applyBorder="1" applyAlignment="1">
      <alignment horizontal="center" wrapText="1"/>
    </xf>
    <xf numFmtId="0" fontId="32" fillId="0" borderId="4" xfId="0" applyFont="1" applyFill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7" xfId="0" applyFont="1" applyBorder="1" applyAlignment="1">
      <alignment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/>
    <xf numFmtId="0" fontId="30" fillId="0" borderId="0" xfId="0" applyFont="1" applyFill="1" applyBorder="1"/>
    <xf numFmtId="0" fontId="27" fillId="0" borderId="2" xfId="0" applyFont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164" fontId="16" fillId="0" borderId="0" xfId="0" applyNumberFormat="1" applyFont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Border="1"/>
    <xf numFmtId="0" fontId="20" fillId="0" borderId="2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13" fillId="0" borderId="5" xfId="0" applyFont="1" applyBorder="1" applyAlignment="1"/>
    <xf numFmtId="0" fontId="13" fillId="0" borderId="2" xfId="0" applyFont="1" applyBorder="1" applyAlignment="1"/>
    <xf numFmtId="1" fontId="1" fillId="0" borderId="4" xfId="0" applyNumberFormat="1" applyFont="1" applyBorder="1"/>
    <xf numFmtId="0" fontId="5" fillId="0" borderId="1" xfId="0" applyFont="1" applyFill="1" applyBorder="1" applyAlignment="1">
      <alignment horizontal="left" wrapText="1"/>
    </xf>
    <xf numFmtId="2" fontId="17" fillId="0" borderId="4" xfId="0" applyNumberFormat="1" applyFont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2" fontId="1" fillId="0" borderId="4" xfId="0" applyNumberFormat="1" applyFont="1" applyBorder="1"/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4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0" fillId="0" borderId="2" xfId="0" applyFill="1" applyBorder="1"/>
    <xf numFmtId="0" fontId="5" fillId="0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/>
    <xf numFmtId="2" fontId="1" fillId="0" borderId="4" xfId="0" applyNumberFormat="1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166" fontId="17" fillId="0" borderId="4" xfId="0" applyNumberFormat="1" applyFont="1" applyFill="1" applyBorder="1" applyAlignment="1">
      <alignment horizontal="center"/>
    </xf>
    <xf numFmtId="166" fontId="17" fillId="5" borderId="4" xfId="0" applyNumberFormat="1" applyFont="1" applyFill="1" applyBorder="1" applyAlignment="1">
      <alignment horizontal="center"/>
    </xf>
    <xf numFmtId="1" fontId="5" fillId="0" borderId="5" xfId="0" applyNumberFormat="1" applyFont="1" applyBorder="1" applyAlignment="1">
      <alignment wrapText="1"/>
    </xf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166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center" wrapText="1"/>
    </xf>
    <xf numFmtId="14" fontId="0" fillId="0" borderId="0" xfId="0" applyNumberFormat="1" applyBorder="1"/>
    <xf numFmtId="0" fontId="5" fillId="0" borderId="4" xfId="0" applyNumberFormat="1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25" fillId="0" borderId="4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17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5" fillId="6" borderId="6" xfId="0" applyFont="1" applyFill="1" applyBorder="1" applyAlignment="1">
      <alignment horizontal="center"/>
    </xf>
    <xf numFmtId="0" fontId="1" fillId="7" borderId="0" xfId="0" applyFont="1" applyFill="1" applyBorder="1"/>
    <xf numFmtId="0" fontId="1" fillId="7" borderId="0" xfId="0" applyFont="1" applyFill="1" applyAlignment="1">
      <alignment horizontal="right"/>
    </xf>
    <xf numFmtId="0" fontId="1" fillId="7" borderId="0" xfId="0" applyFont="1" applyFill="1" applyBorder="1" applyAlignment="1">
      <alignment horizontal="center"/>
    </xf>
    <xf numFmtId="166" fontId="10" fillId="7" borderId="0" xfId="0" applyNumberFormat="1" applyFont="1" applyFill="1" applyBorder="1" applyAlignment="1">
      <alignment horizontal="center"/>
    </xf>
    <xf numFmtId="0" fontId="1" fillId="7" borderId="0" xfId="0" applyFont="1" applyFill="1"/>
    <xf numFmtId="164" fontId="1" fillId="7" borderId="0" xfId="0" applyNumberFormat="1" applyFont="1" applyFill="1" applyBorder="1"/>
    <xf numFmtId="164" fontId="10" fillId="7" borderId="0" xfId="0" applyNumberFormat="1" applyFont="1" applyFill="1" applyAlignment="1">
      <alignment horizontal="center"/>
    </xf>
    <xf numFmtId="0" fontId="10" fillId="7" borderId="0" xfId="0" applyFont="1" applyFill="1"/>
    <xf numFmtId="164" fontId="10" fillId="7" borderId="0" xfId="0" applyNumberFormat="1" applyFont="1" applyFill="1"/>
    <xf numFmtId="0" fontId="0" fillId="7" borderId="0" xfId="0" applyFill="1"/>
    <xf numFmtId="166" fontId="10" fillId="7" borderId="0" xfId="0" applyNumberFormat="1" applyFont="1" applyFill="1" applyAlignment="1">
      <alignment horizontal="center"/>
    </xf>
    <xf numFmtId="166" fontId="19" fillId="7" borderId="0" xfId="0" applyNumberFormat="1" applyFont="1" applyFill="1" applyAlignment="1">
      <alignment horizontal="center"/>
    </xf>
    <xf numFmtId="166" fontId="16" fillId="7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2" fontId="17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/>
    </xf>
    <xf numFmtId="0" fontId="0" fillId="0" borderId="4" xfId="0" applyFill="1" applyBorder="1"/>
    <xf numFmtId="0" fontId="5" fillId="5" borderId="4" xfId="0" applyFont="1" applyFill="1" applyBorder="1" applyAlignment="1"/>
    <xf numFmtId="0" fontId="5" fillId="6" borderId="4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1" fontId="5" fillId="5" borderId="4" xfId="0" applyNumberFormat="1" applyFont="1" applyFill="1" applyBorder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0" fillId="0" borderId="7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166" fontId="16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66" fontId="26" fillId="0" borderId="0" xfId="0" applyNumberFormat="1" applyFont="1" applyAlignment="1">
      <alignment horizontal="center"/>
    </xf>
    <xf numFmtId="0" fontId="15" fillId="0" borderId="4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6" fontId="18" fillId="0" borderId="0" xfId="0" applyNumberFormat="1" applyFont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4" fontId="16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82"/>
  <sheetViews>
    <sheetView topLeftCell="B447" zoomScaleSheetLayoutView="87" workbookViewId="0">
      <selection activeCell="E469" sqref="E469:J469"/>
    </sheetView>
  </sheetViews>
  <sheetFormatPr defaultRowHeight="12.75"/>
  <cols>
    <col min="1" max="1" width="10.140625" customWidth="1"/>
    <col min="2" max="2" width="19.7109375" customWidth="1"/>
    <col min="3" max="4" width="13.140625" customWidth="1"/>
    <col min="5" max="5" width="5" customWidth="1"/>
    <col min="6" max="7" width="5.140625" customWidth="1"/>
    <col min="8" max="10" width="5" customWidth="1"/>
    <col min="11" max="11" width="6.42578125" customWidth="1"/>
    <col min="12" max="12" width="12.85546875" customWidth="1"/>
    <col min="13" max="13" width="7.28515625" customWidth="1"/>
    <col min="14" max="14" width="7.7109375" customWidth="1"/>
    <col min="15" max="15" width="7.28515625" customWidth="1"/>
    <col min="16" max="16" width="7.42578125" customWidth="1"/>
  </cols>
  <sheetData>
    <row r="1" spans="1:12" ht="15.75">
      <c r="A1" s="324" t="s">
        <v>599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2" ht="15.75">
      <c r="A2" s="1"/>
    </row>
    <row r="3" spans="1:12" ht="15.75" customHeight="1">
      <c r="A3" s="325" t="s">
        <v>0</v>
      </c>
      <c r="B3" s="326"/>
      <c r="C3" s="329" t="s">
        <v>1</v>
      </c>
      <c r="D3" s="330"/>
      <c r="E3" s="329" t="s">
        <v>2</v>
      </c>
      <c r="F3" s="340"/>
      <c r="G3" s="340"/>
      <c r="H3" s="340"/>
      <c r="I3" s="340"/>
      <c r="J3" s="330"/>
      <c r="K3" s="24"/>
      <c r="L3" s="24"/>
    </row>
    <row r="4" spans="1:12" ht="15.75">
      <c r="A4" s="327"/>
      <c r="B4" s="328"/>
      <c r="C4" s="10" t="s">
        <v>484</v>
      </c>
      <c r="D4" s="10" t="s">
        <v>483</v>
      </c>
      <c r="E4" s="94" t="s">
        <v>14</v>
      </c>
      <c r="F4" s="95" t="s">
        <v>459</v>
      </c>
      <c r="G4" s="96" t="s">
        <v>460</v>
      </c>
      <c r="H4" s="97" t="s">
        <v>461</v>
      </c>
      <c r="I4" s="98" t="s">
        <v>462</v>
      </c>
      <c r="J4" s="121" t="s">
        <v>492</v>
      </c>
      <c r="K4" s="319"/>
      <c r="L4" s="319"/>
    </row>
    <row r="5" spans="1:12" ht="15">
      <c r="A5" s="320" t="s">
        <v>3</v>
      </c>
      <c r="B5" s="321"/>
      <c r="C5" s="3"/>
      <c r="D5" s="70"/>
      <c r="E5" s="214"/>
      <c r="F5" s="215"/>
      <c r="G5" s="216"/>
      <c r="H5" s="215"/>
      <c r="I5" s="216"/>
      <c r="J5" s="215"/>
      <c r="K5" s="26"/>
      <c r="L5" s="26"/>
    </row>
    <row r="6" spans="1:12" ht="15">
      <c r="A6" s="4" t="s">
        <v>4</v>
      </c>
      <c r="B6" s="5" t="s">
        <v>5</v>
      </c>
      <c r="C6" s="6">
        <v>307</v>
      </c>
      <c r="D6" s="6">
        <v>400</v>
      </c>
      <c r="E6" s="33">
        <f t="shared" ref="E6:J6" si="0">SUM(E7:E8)</f>
        <v>26.599999999999998</v>
      </c>
      <c r="F6" s="33">
        <f t="shared" si="0"/>
        <v>54</v>
      </c>
      <c r="G6" s="33">
        <f t="shared" si="0"/>
        <v>61.4</v>
      </c>
      <c r="H6" s="33">
        <f t="shared" si="0"/>
        <v>57.6</v>
      </c>
      <c r="I6" s="33">
        <f t="shared" si="0"/>
        <v>32.5</v>
      </c>
      <c r="J6" s="33">
        <f t="shared" si="0"/>
        <v>45.6</v>
      </c>
      <c r="K6" s="25"/>
      <c r="L6" s="25"/>
    </row>
    <row r="7" spans="1:12" ht="15">
      <c r="A7" s="7"/>
      <c r="B7" s="5" t="s">
        <v>6</v>
      </c>
      <c r="C7" s="6">
        <v>195</v>
      </c>
      <c r="D7" s="6">
        <v>300</v>
      </c>
      <c r="E7" s="34">
        <v>25.2</v>
      </c>
      <c r="F7" s="34">
        <v>45</v>
      </c>
      <c r="G7" s="34">
        <v>53</v>
      </c>
      <c r="H7" s="34">
        <v>42</v>
      </c>
      <c r="I7" s="34">
        <v>31</v>
      </c>
      <c r="J7" s="34">
        <v>41</v>
      </c>
      <c r="K7" s="25"/>
      <c r="L7" s="25"/>
    </row>
    <row r="8" spans="1:12" ht="15">
      <c r="A8" s="7"/>
      <c r="B8" s="5" t="s">
        <v>7</v>
      </c>
      <c r="C8" s="6">
        <v>195</v>
      </c>
      <c r="D8" s="6">
        <v>300</v>
      </c>
      <c r="E8" s="33">
        <v>1.4</v>
      </c>
      <c r="F8" s="34">
        <v>9</v>
      </c>
      <c r="G8" s="15">
        <v>8.4</v>
      </c>
      <c r="H8" s="34">
        <v>15.6</v>
      </c>
      <c r="I8" s="15">
        <v>1.5</v>
      </c>
      <c r="J8" s="34">
        <v>4.5999999999999996</v>
      </c>
      <c r="K8" s="25"/>
      <c r="L8" s="25"/>
    </row>
    <row r="9" spans="1:12" ht="15">
      <c r="A9" s="7"/>
      <c r="B9" s="8"/>
      <c r="C9" s="2"/>
      <c r="D9" s="2"/>
      <c r="E9" s="33"/>
      <c r="F9" s="34"/>
      <c r="G9" s="15"/>
      <c r="H9" s="34"/>
      <c r="I9" s="15"/>
      <c r="J9" s="34"/>
      <c r="K9" s="25"/>
      <c r="L9" s="25"/>
    </row>
    <row r="10" spans="1:12" ht="15">
      <c r="A10" s="9" t="s">
        <v>8</v>
      </c>
      <c r="B10" s="5" t="s">
        <v>9</v>
      </c>
      <c r="C10" s="6">
        <v>390</v>
      </c>
      <c r="D10" s="6">
        <v>400</v>
      </c>
      <c r="E10" s="33">
        <f t="shared" ref="E10:J10" si="1">SUM(E11:E14)</f>
        <v>82.3</v>
      </c>
      <c r="F10" s="33">
        <f t="shared" si="1"/>
        <v>142.80000000000001</v>
      </c>
      <c r="G10" s="33">
        <f t="shared" si="1"/>
        <v>135.69999999999999</v>
      </c>
      <c r="H10" s="33">
        <f t="shared" si="1"/>
        <v>142.5</v>
      </c>
      <c r="I10" s="33">
        <f t="shared" si="1"/>
        <v>158.6</v>
      </c>
      <c r="J10" s="33">
        <f t="shared" si="1"/>
        <v>166.7</v>
      </c>
      <c r="K10" s="25"/>
      <c r="L10" s="25"/>
    </row>
    <row r="11" spans="1:12" ht="15">
      <c r="A11" s="7"/>
      <c r="B11" s="5" t="s">
        <v>10</v>
      </c>
      <c r="C11" s="6">
        <v>260</v>
      </c>
      <c r="D11" s="6">
        <v>200</v>
      </c>
      <c r="E11" s="33">
        <v>3.5</v>
      </c>
      <c r="F11" s="33">
        <v>6</v>
      </c>
      <c r="G11" s="33">
        <v>5.5</v>
      </c>
      <c r="H11" s="33">
        <v>5.5</v>
      </c>
      <c r="I11" s="33">
        <v>6.3</v>
      </c>
      <c r="J11" s="33">
        <v>7.2</v>
      </c>
      <c r="K11" s="25"/>
      <c r="L11" s="25"/>
    </row>
    <row r="12" spans="1:12" ht="15">
      <c r="A12" s="7"/>
      <c r="B12" s="5" t="s">
        <v>11</v>
      </c>
      <c r="C12" s="6">
        <v>195</v>
      </c>
      <c r="D12" s="6">
        <v>300</v>
      </c>
      <c r="E12" s="33">
        <v>42.3</v>
      </c>
      <c r="F12" s="34">
        <v>81</v>
      </c>
      <c r="G12" s="15">
        <v>73.2</v>
      </c>
      <c r="H12" s="34">
        <v>77</v>
      </c>
      <c r="I12" s="15">
        <v>82.3</v>
      </c>
      <c r="J12" s="34">
        <v>91.3</v>
      </c>
      <c r="K12" s="25"/>
      <c r="L12" s="25"/>
    </row>
    <row r="13" spans="1:12" ht="15">
      <c r="A13" s="7"/>
      <c r="B13" s="5" t="s">
        <v>12</v>
      </c>
      <c r="C13" s="6">
        <v>190</v>
      </c>
      <c r="D13" s="6">
        <v>320</v>
      </c>
      <c r="E13" s="114">
        <v>35.5</v>
      </c>
      <c r="F13" s="115">
        <v>54.5</v>
      </c>
      <c r="G13" s="113">
        <v>56</v>
      </c>
      <c r="H13" s="115">
        <v>58</v>
      </c>
      <c r="I13" s="113">
        <v>67</v>
      </c>
      <c r="J13" s="115">
        <v>66</v>
      </c>
      <c r="K13" s="25"/>
      <c r="L13" s="25"/>
    </row>
    <row r="14" spans="1:12" ht="18" customHeight="1">
      <c r="A14" s="7"/>
      <c r="B14" s="5" t="s">
        <v>13</v>
      </c>
      <c r="C14" s="2"/>
      <c r="D14" s="2"/>
      <c r="E14" s="114">
        <v>1</v>
      </c>
      <c r="F14" s="115">
        <v>1.3</v>
      </c>
      <c r="G14" s="298">
        <v>1</v>
      </c>
      <c r="H14" s="115">
        <v>2</v>
      </c>
      <c r="I14" s="298">
        <v>3</v>
      </c>
      <c r="J14" s="115">
        <v>2.2000000000000002</v>
      </c>
      <c r="K14" s="25"/>
      <c r="L14" s="25"/>
    </row>
    <row r="15" spans="1:12" ht="15">
      <c r="A15" s="7"/>
      <c r="B15" s="2"/>
      <c r="C15" s="2"/>
      <c r="D15" s="2"/>
      <c r="E15" s="209"/>
      <c r="F15" s="207"/>
      <c r="G15" s="208"/>
      <c r="H15" s="207"/>
      <c r="I15" s="208"/>
      <c r="J15" s="207"/>
      <c r="K15" s="25"/>
      <c r="L15" s="25"/>
    </row>
    <row r="16" spans="1:12" ht="15">
      <c r="A16" s="320" t="s">
        <v>86</v>
      </c>
      <c r="B16" s="321"/>
      <c r="C16" s="2"/>
      <c r="D16" s="2"/>
      <c r="E16" s="223"/>
      <c r="F16" s="218"/>
      <c r="G16" s="219"/>
      <c r="H16" s="218"/>
      <c r="I16" s="219"/>
      <c r="J16" s="218"/>
      <c r="K16" s="25"/>
      <c r="L16" s="25"/>
    </row>
    <row r="17" spans="1:16" ht="15">
      <c r="A17" s="9" t="s">
        <v>4</v>
      </c>
      <c r="B17" s="5" t="s">
        <v>87</v>
      </c>
      <c r="C17" s="6" t="s">
        <v>88</v>
      </c>
      <c r="D17" s="6">
        <v>800</v>
      </c>
      <c r="E17" s="183">
        <f>SUM(E19,E21,E22)</f>
        <v>26.7</v>
      </c>
      <c r="F17" s="183">
        <f>SUM(F19,F21,F22)</f>
        <v>75.8</v>
      </c>
      <c r="G17" s="183">
        <f>SUM(G18,G19,G21,G22)</f>
        <v>71.2</v>
      </c>
      <c r="H17" s="183">
        <f>SUM(H18,H19,H21,H22)</f>
        <v>38.4</v>
      </c>
      <c r="I17" s="183">
        <f>SUM(I18,I19,I21,I22)</f>
        <v>36.9</v>
      </c>
      <c r="J17" s="183">
        <f>SUM(J18,J19,J21,J22)</f>
        <v>25.599999999999998</v>
      </c>
      <c r="K17" s="25"/>
      <c r="L17" s="25"/>
    </row>
    <row r="18" spans="1:16" ht="15">
      <c r="A18" s="7"/>
      <c r="B18" s="5" t="s">
        <v>465</v>
      </c>
      <c r="C18" s="6">
        <v>234</v>
      </c>
      <c r="D18" s="6">
        <v>500</v>
      </c>
      <c r="E18" s="331" t="s">
        <v>471</v>
      </c>
      <c r="F18" s="332"/>
      <c r="G18" s="332"/>
      <c r="H18" s="332"/>
      <c r="I18" s="332"/>
      <c r="J18" s="333"/>
      <c r="K18" s="25"/>
      <c r="L18" s="25"/>
    </row>
    <row r="19" spans="1:16" ht="15">
      <c r="A19" s="7"/>
      <c r="B19" s="5" t="s">
        <v>89</v>
      </c>
      <c r="C19" s="2"/>
      <c r="D19" s="6">
        <v>300</v>
      </c>
      <c r="E19" s="114">
        <v>1.7</v>
      </c>
      <c r="F19" s="115">
        <v>11.7</v>
      </c>
      <c r="G19" s="113">
        <v>11.3</v>
      </c>
      <c r="H19" s="115">
        <v>1.4</v>
      </c>
      <c r="I19" s="113">
        <v>10</v>
      </c>
      <c r="J19" s="115">
        <v>1.5</v>
      </c>
      <c r="K19" s="25"/>
      <c r="L19" s="25"/>
      <c r="M19" s="13"/>
    </row>
    <row r="20" spans="1:16" ht="15" customHeight="1">
      <c r="A20" s="7"/>
      <c r="B20" s="5" t="s">
        <v>90</v>
      </c>
      <c r="C20" s="6">
        <v>213</v>
      </c>
      <c r="D20" s="88">
        <v>200</v>
      </c>
      <c r="E20" s="310" t="s">
        <v>91</v>
      </c>
      <c r="F20" s="311"/>
      <c r="G20" s="311"/>
      <c r="H20" s="311"/>
      <c r="I20" s="311"/>
      <c r="J20" s="312"/>
      <c r="K20" s="27"/>
      <c r="L20" s="27"/>
      <c r="M20" s="13"/>
    </row>
    <row r="21" spans="1:16" ht="15">
      <c r="A21" s="12"/>
      <c r="B21" s="28" t="s">
        <v>92</v>
      </c>
      <c r="C21" s="11"/>
      <c r="D21" s="15">
        <v>360</v>
      </c>
      <c r="E21" s="73">
        <v>0.8</v>
      </c>
      <c r="F21" s="34">
        <v>0.8</v>
      </c>
      <c r="G21" s="76">
        <v>0.9</v>
      </c>
      <c r="H21" s="34">
        <v>0.7</v>
      </c>
      <c r="I21" s="76">
        <v>0.9</v>
      </c>
      <c r="J21" s="34">
        <v>0.9</v>
      </c>
      <c r="K21" s="319"/>
      <c r="L21" s="319"/>
    </row>
    <row r="22" spans="1:16" ht="15">
      <c r="A22" s="7"/>
      <c r="B22" s="5" t="s">
        <v>469</v>
      </c>
      <c r="C22" s="6">
        <v>255</v>
      </c>
      <c r="D22" s="6">
        <v>300</v>
      </c>
      <c r="E22" s="116">
        <v>24.2</v>
      </c>
      <c r="F22" s="115">
        <v>63.3</v>
      </c>
      <c r="G22" s="113">
        <v>59</v>
      </c>
      <c r="H22" s="115">
        <v>36.299999999999997</v>
      </c>
      <c r="I22" s="113">
        <v>26</v>
      </c>
      <c r="J22" s="115">
        <v>23.2</v>
      </c>
      <c r="K22" s="25"/>
      <c r="L22" s="25"/>
    </row>
    <row r="23" spans="1:16" ht="15">
      <c r="A23" s="9" t="s">
        <v>8</v>
      </c>
      <c r="B23" s="5" t="s">
        <v>93</v>
      </c>
      <c r="C23" s="6" t="s">
        <v>575</v>
      </c>
      <c r="D23" s="6">
        <v>800</v>
      </c>
      <c r="E23" s="184"/>
      <c r="F23" s="184"/>
      <c r="G23" s="184"/>
      <c r="H23" s="184"/>
      <c r="I23" s="184"/>
      <c r="J23" s="184"/>
      <c r="K23" s="220"/>
      <c r="L23" s="220"/>
      <c r="M23" s="221"/>
      <c r="N23" s="221"/>
      <c r="O23" s="221"/>
      <c r="P23" s="222"/>
    </row>
    <row r="24" spans="1:16" ht="15" customHeight="1">
      <c r="A24" s="7"/>
      <c r="B24" s="5" t="s">
        <v>94</v>
      </c>
      <c r="C24" s="6">
        <v>351</v>
      </c>
      <c r="D24" s="6">
        <v>400</v>
      </c>
      <c r="E24" s="34">
        <v>0</v>
      </c>
      <c r="F24" s="34">
        <v>23</v>
      </c>
      <c r="G24" s="34">
        <v>10.4</v>
      </c>
      <c r="H24" s="34">
        <v>0</v>
      </c>
      <c r="I24" s="34">
        <v>0</v>
      </c>
      <c r="J24" s="34">
        <v>0</v>
      </c>
      <c r="K24" s="25"/>
      <c r="L24" s="25"/>
    </row>
    <row r="25" spans="1:16" ht="15">
      <c r="A25" s="7"/>
      <c r="B25" s="5" t="s">
        <v>95</v>
      </c>
      <c r="C25" s="6">
        <v>212</v>
      </c>
      <c r="D25" s="6">
        <v>300</v>
      </c>
      <c r="E25" s="6">
        <v>19</v>
      </c>
      <c r="F25" s="34">
        <v>39</v>
      </c>
      <c r="G25" s="15">
        <v>44</v>
      </c>
      <c r="H25" s="34">
        <v>33.200000000000003</v>
      </c>
      <c r="I25" s="15">
        <v>39.5</v>
      </c>
      <c r="J25" s="34">
        <v>41</v>
      </c>
      <c r="K25" s="25"/>
      <c r="L25" s="25"/>
    </row>
    <row r="26" spans="1:16" ht="15">
      <c r="A26" s="7"/>
      <c r="B26" s="5" t="s">
        <v>96</v>
      </c>
      <c r="C26" s="2"/>
      <c r="D26" s="6">
        <v>300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319"/>
      <c r="L26" s="319"/>
    </row>
    <row r="27" spans="1:16" ht="15">
      <c r="A27" s="7"/>
      <c r="B27" s="5" t="s">
        <v>97</v>
      </c>
      <c r="C27" s="6">
        <v>324</v>
      </c>
      <c r="D27" s="6">
        <v>360</v>
      </c>
      <c r="E27" s="6">
        <v>10.6</v>
      </c>
      <c r="F27" s="34">
        <v>38.4</v>
      </c>
      <c r="G27" s="15">
        <v>34.5</v>
      </c>
      <c r="H27" s="34">
        <v>30</v>
      </c>
      <c r="I27" s="15">
        <v>12.3</v>
      </c>
      <c r="J27" s="34">
        <v>14</v>
      </c>
      <c r="K27" s="25"/>
      <c r="L27" s="25"/>
    </row>
    <row r="28" spans="1:16" ht="15">
      <c r="A28" s="7"/>
      <c r="B28" s="5" t="s">
        <v>98</v>
      </c>
      <c r="C28" s="6">
        <v>213</v>
      </c>
      <c r="D28" s="6">
        <v>200</v>
      </c>
      <c r="E28" s="6">
        <v>6</v>
      </c>
      <c r="F28" s="34">
        <v>31.1</v>
      </c>
      <c r="G28" s="15">
        <v>27</v>
      </c>
      <c r="H28" s="34">
        <v>15</v>
      </c>
      <c r="I28" s="15">
        <v>9.1</v>
      </c>
      <c r="J28" s="34">
        <v>7.2</v>
      </c>
      <c r="K28" s="25"/>
      <c r="L28" s="25"/>
    </row>
    <row r="29" spans="1:16" ht="15" customHeight="1">
      <c r="A29" s="7"/>
      <c r="B29" s="5" t="s">
        <v>99</v>
      </c>
      <c r="C29" s="2"/>
      <c r="D29" s="88">
        <v>200</v>
      </c>
      <c r="E29" s="310" t="s">
        <v>110</v>
      </c>
      <c r="F29" s="311"/>
      <c r="G29" s="311"/>
      <c r="H29" s="311"/>
      <c r="I29" s="311"/>
      <c r="J29" s="312"/>
      <c r="K29" s="25"/>
      <c r="L29" s="25"/>
    </row>
    <row r="30" spans="1:16" ht="15">
      <c r="A30" s="9" t="s">
        <v>100</v>
      </c>
      <c r="B30" s="5" t="s">
        <v>101</v>
      </c>
      <c r="C30" s="6" t="s">
        <v>575</v>
      </c>
      <c r="D30" s="6">
        <v>800</v>
      </c>
      <c r="E30" s="184">
        <f t="shared" ref="E30:J30" si="2">SUM(E31,E32,E33,E35,E36)</f>
        <v>2.2000000000000002</v>
      </c>
      <c r="F30" s="184">
        <f t="shared" si="2"/>
        <v>29.700000000000003</v>
      </c>
      <c r="G30" s="184">
        <f t="shared" si="2"/>
        <v>18.100000000000001</v>
      </c>
      <c r="H30" s="184">
        <f t="shared" si="2"/>
        <v>1</v>
      </c>
      <c r="I30" s="184">
        <f t="shared" si="2"/>
        <v>1.6</v>
      </c>
      <c r="J30" s="184">
        <f t="shared" si="2"/>
        <v>1.3</v>
      </c>
      <c r="K30" s="25"/>
      <c r="L30" s="25"/>
    </row>
    <row r="31" spans="1:16" ht="15">
      <c r="A31" s="7"/>
      <c r="B31" s="5" t="s">
        <v>102</v>
      </c>
      <c r="C31" s="6">
        <v>234</v>
      </c>
      <c r="D31" s="6">
        <v>500</v>
      </c>
      <c r="E31" s="310" t="s">
        <v>471</v>
      </c>
      <c r="F31" s="311"/>
      <c r="G31" s="311"/>
      <c r="H31" s="311"/>
      <c r="I31" s="311"/>
      <c r="J31" s="312"/>
      <c r="K31" s="25"/>
      <c r="L31" s="25"/>
    </row>
    <row r="32" spans="1:16" ht="15">
      <c r="A32" s="7"/>
      <c r="B32" s="5" t="s">
        <v>103</v>
      </c>
      <c r="C32" s="6">
        <v>351</v>
      </c>
      <c r="D32" s="6">
        <v>400</v>
      </c>
      <c r="E32" s="6">
        <v>0</v>
      </c>
      <c r="F32" s="34">
        <v>17.3</v>
      </c>
      <c r="G32" s="15">
        <v>7.1</v>
      </c>
      <c r="H32" s="34">
        <v>0</v>
      </c>
      <c r="I32" s="15">
        <v>0</v>
      </c>
      <c r="J32" s="34">
        <v>0</v>
      </c>
      <c r="K32" s="25"/>
      <c r="L32" s="25"/>
    </row>
    <row r="33" spans="1:12" ht="15">
      <c r="A33" s="7"/>
      <c r="B33" s="5" t="s">
        <v>104</v>
      </c>
      <c r="C33" s="6" t="s">
        <v>105</v>
      </c>
      <c r="D33" s="322">
        <v>360</v>
      </c>
      <c r="E33" s="310" t="s">
        <v>91</v>
      </c>
      <c r="F33" s="311"/>
      <c r="G33" s="311"/>
      <c r="H33" s="311"/>
      <c r="I33" s="311"/>
      <c r="J33" s="312"/>
      <c r="K33" s="25"/>
      <c r="L33" s="25"/>
    </row>
    <row r="34" spans="1:12" ht="15">
      <c r="A34" s="7"/>
      <c r="B34" s="8"/>
      <c r="C34" s="6" t="s">
        <v>576</v>
      </c>
      <c r="D34" s="323"/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25"/>
      <c r="L34" s="25"/>
    </row>
    <row r="35" spans="1:12" ht="15">
      <c r="A35" s="7"/>
      <c r="B35" s="5" t="s">
        <v>106</v>
      </c>
      <c r="C35" s="2"/>
      <c r="D35" s="6">
        <v>200</v>
      </c>
      <c r="E35" s="34">
        <v>1.2</v>
      </c>
      <c r="F35" s="34">
        <v>11.4</v>
      </c>
      <c r="G35" s="34">
        <v>10</v>
      </c>
      <c r="H35" s="34">
        <v>0</v>
      </c>
      <c r="I35" s="34">
        <v>0.6</v>
      </c>
      <c r="J35" s="34">
        <v>0.3</v>
      </c>
      <c r="K35" s="25"/>
      <c r="L35" s="25"/>
    </row>
    <row r="36" spans="1:12" ht="15">
      <c r="A36" s="7"/>
      <c r="B36" s="23" t="s">
        <v>470</v>
      </c>
      <c r="C36" s="6">
        <v>255</v>
      </c>
      <c r="D36" s="88">
        <v>300</v>
      </c>
      <c r="E36" s="34">
        <v>1</v>
      </c>
      <c r="F36" s="34">
        <v>1</v>
      </c>
      <c r="G36" s="34">
        <v>1</v>
      </c>
      <c r="H36" s="34">
        <v>1</v>
      </c>
      <c r="I36" s="34">
        <v>1</v>
      </c>
      <c r="J36" s="34">
        <v>1</v>
      </c>
      <c r="K36" s="25"/>
      <c r="L36" s="25"/>
    </row>
    <row r="37" spans="1:12" ht="15">
      <c r="A37" s="320" t="s">
        <v>107</v>
      </c>
      <c r="B37" s="321"/>
      <c r="C37" s="2"/>
      <c r="D37" s="2"/>
      <c r="E37" s="217"/>
      <c r="F37" s="218"/>
      <c r="G37" s="219"/>
      <c r="H37" s="218"/>
      <c r="I37" s="219"/>
      <c r="J37" s="218"/>
      <c r="K37" s="25"/>
      <c r="L37" s="25"/>
    </row>
    <row r="38" spans="1:12" ht="15">
      <c r="A38" s="9" t="s">
        <v>4</v>
      </c>
      <c r="B38" s="8" t="s">
        <v>466</v>
      </c>
      <c r="C38" s="6" t="s">
        <v>184</v>
      </c>
      <c r="D38" s="6">
        <v>400</v>
      </c>
      <c r="E38" s="185">
        <f>SUM(E39,E41)</f>
        <v>30.2</v>
      </c>
      <c r="F38" s="185">
        <f>SUM((F39,F41))</f>
        <v>50.7</v>
      </c>
      <c r="G38" s="185">
        <f>SUM((G39,G41))</f>
        <v>55.4</v>
      </c>
      <c r="H38" s="185">
        <f>SUM((H39,H41))</f>
        <v>52.4</v>
      </c>
      <c r="I38" s="185">
        <f>SUM((I39,I41))</f>
        <v>53.4</v>
      </c>
      <c r="J38" s="185">
        <f>SUM((J39,J41))</f>
        <v>46.9</v>
      </c>
      <c r="K38" s="25"/>
      <c r="L38" s="25"/>
    </row>
    <row r="39" spans="1:12" ht="15">
      <c r="A39" s="7"/>
      <c r="B39" s="5" t="s">
        <v>108</v>
      </c>
      <c r="C39" s="6">
        <v>225</v>
      </c>
      <c r="D39" s="6">
        <v>370</v>
      </c>
      <c r="E39" s="6">
        <v>3.2</v>
      </c>
      <c r="F39" s="34">
        <v>5.7</v>
      </c>
      <c r="G39" s="15">
        <v>6</v>
      </c>
      <c r="H39" s="34">
        <v>5.3</v>
      </c>
      <c r="I39" s="15">
        <v>4.4000000000000004</v>
      </c>
      <c r="J39" s="34">
        <v>3.4</v>
      </c>
      <c r="K39" s="25"/>
      <c r="L39" s="25"/>
    </row>
    <row r="40" spans="1:12" ht="15">
      <c r="A40" s="7"/>
      <c r="B40" s="5" t="s">
        <v>109</v>
      </c>
      <c r="C40" s="6">
        <v>306</v>
      </c>
      <c r="D40" s="88">
        <v>300</v>
      </c>
      <c r="E40" s="310" t="s">
        <v>110</v>
      </c>
      <c r="F40" s="311"/>
      <c r="G40" s="311"/>
      <c r="H40" s="311"/>
      <c r="I40" s="311"/>
      <c r="J40" s="312"/>
      <c r="K40" s="27"/>
      <c r="L40" s="27"/>
    </row>
    <row r="41" spans="1:12" ht="15">
      <c r="A41" s="7"/>
      <c r="B41" s="5" t="s">
        <v>111</v>
      </c>
      <c r="C41" s="6" t="s">
        <v>577</v>
      </c>
      <c r="D41" s="6">
        <v>180</v>
      </c>
      <c r="E41" s="33">
        <v>27</v>
      </c>
      <c r="F41" s="34">
        <v>45</v>
      </c>
      <c r="G41" s="15">
        <v>49.4</v>
      </c>
      <c r="H41" s="34">
        <v>47.1</v>
      </c>
      <c r="I41" s="15">
        <v>49</v>
      </c>
      <c r="J41" s="34">
        <v>43.5</v>
      </c>
      <c r="K41" s="25"/>
      <c r="L41" s="25"/>
    </row>
    <row r="42" spans="1:12" ht="15">
      <c r="A42" s="7"/>
      <c r="B42" s="8"/>
      <c r="C42" s="2"/>
      <c r="D42" s="2"/>
      <c r="E42" s="33"/>
      <c r="F42" s="34"/>
      <c r="G42" s="15"/>
      <c r="H42" s="34"/>
      <c r="I42" s="15"/>
      <c r="J42" s="34"/>
      <c r="K42" s="25"/>
      <c r="L42" s="25"/>
    </row>
    <row r="43" spans="1:12" ht="15">
      <c r="A43" s="9" t="s">
        <v>8</v>
      </c>
      <c r="B43" s="5" t="s">
        <v>112</v>
      </c>
      <c r="C43" s="6" t="s">
        <v>578</v>
      </c>
      <c r="D43" s="6">
        <v>400</v>
      </c>
      <c r="E43" s="183">
        <f>SUM(E44,E46,E47)</f>
        <v>48</v>
      </c>
      <c r="F43" s="183">
        <f>SUM((F44,F46,F47))</f>
        <v>93</v>
      </c>
      <c r="G43" s="183">
        <f>SUM((G44,G46,G47))</f>
        <v>108.6</v>
      </c>
      <c r="H43" s="183">
        <f>SUM((H44,H46,H47))</f>
        <v>90.8</v>
      </c>
      <c r="I43" s="183">
        <f>SUM((I44,I46,I47))</f>
        <v>79.400000000000006</v>
      </c>
      <c r="J43" s="183">
        <f>SUM((J44,J46,J47))</f>
        <v>78.900000000000006</v>
      </c>
      <c r="K43" s="25"/>
      <c r="L43" s="25"/>
    </row>
    <row r="44" spans="1:12" ht="15">
      <c r="A44" s="7"/>
      <c r="B44" s="5" t="s">
        <v>485</v>
      </c>
      <c r="C44" s="6">
        <v>225</v>
      </c>
      <c r="D44" s="6">
        <v>300</v>
      </c>
      <c r="E44" s="33">
        <v>10</v>
      </c>
      <c r="F44" s="34">
        <v>23</v>
      </c>
      <c r="G44" s="15">
        <v>26.2</v>
      </c>
      <c r="H44" s="34">
        <v>20.399999999999999</v>
      </c>
      <c r="I44" s="15">
        <v>14.2</v>
      </c>
      <c r="J44" s="34">
        <v>12.4</v>
      </c>
      <c r="K44" s="25"/>
      <c r="L44" s="25"/>
    </row>
    <row r="45" spans="1:12" ht="15">
      <c r="A45" s="7"/>
      <c r="B45" s="5" t="s">
        <v>7</v>
      </c>
      <c r="C45" s="6">
        <v>196</v>
      </c>
      <c r="D45" s="88">
        <v>240</v>
      </c>
      <c r="E45" s="310" t="s">
        <v>471</v>
      </c>
      <c r="F45" s="311"/>
      <c r="G45" s="311"/>
      <c r="H45" s="311"/>
      <c r="I45" s="311"/>
      <c r="J45" s="312"/>
      <c r="K45" s="25"/>
      <c r="L45" s="25"/>
    </row>
    <row r="46" spans="1:12" ht="15">
      <c r="A46" s="7"/>
      <c r="B46" s="5" t="s">
        <v>486</v>
      </c>
      <c r="C46" s="6" t="s">
        <v>579</v>
      </c>
      <c r="D46" s="6">
        <v>300</v>
      </c>
      <c r="E46" s="33">
        <v>7</v>
      </c>
      <c r="F46" s="34">
        <v>15</v>
      </c>
      <c r="G46" s="15">
        <v>17.399999999999999</v>
      </c>
      <c r="H46" s="34">
        <v>13</v>
      </c>
      <c r="I46" s="15">
        <v>11.2</v>
      </c>
      <c r="J46" s="34">
        <v>11.3</v>
      </c>
      <c r="K46" s="25"/>
      <c r="L46" s="25"/>
    </row>
    <row r="47" spans="1:12" ht="15">
      <c r="A47" s="7"/>
      <c r="B47" s="5" t="s">
        <v>113</v>
      </c>
      <c r="C47" s="6">
        <v>310</v>
      </c>
      <c r="D47" s="6">
        <v>300</v>
      </c>
      <c r="E47" s="33">
        <v>31</v>
      </c>
      <c r="F47" s="34">
        <v>55</v>
      </c>
      <c r="G47" s="15">
        <v>65</v>
      </c>
      <c r="H47" s="34">
        <v>57.4</v>
      </c>
      <c r="I47" s="15">
        <v>54</v>
      </c>
      <c r="J47" s="34">
        <v>55.2</v>
      </c>
      <c r="K47" s="25"/>
      <c r="L47" s="25"/>
    </row>
    <row r="48" spans="1:12" ht="15">
      <c r="A48" s="7"/>
      <c r="B48" s="5"/>
      <c r="C48" s="6"/>
      <c r="D48" s="6"/>
      <c r="E48" s="33"/>
      <c r="F48" s="34"/>
      <c r="G48" s="15"/>
      <c r="H48" s="33"/>
      <c r="I48" s="15"/>
      <c r="J48" s="15"/>
      <c r="K48" s="25"/>
      <c r="L48" s="25"/>
    </row>
    <row r="49" spans="1:12" ht="15">
      <c r="A49" s="7"/>
      <c r="B49" s="5"/>
      <c r="C49" s="6"/>
      <c r="D49" s="6"/>
      <c r="E49" s="33"/>
      <c r="F49" s="34"/>
      <c r="G49" s="15"/>
      <c r="H49" s="33"/>
      <c r="I49" s="15"/>
      <c r="J49" s="15"/>
      <c r="K49" s="25"/>
      <c r="L49" s="25"/>
    </row>
    <row r="50" spans="1:12" ht="15">
      <c r="A50" s="7"/>
      <c r="B50" s="5"/>
      <c r="C50" s="6"/>
      <c r="D50" s="6"/>
      <c r="E50" s="33"/>
      <c r="F50" s="34"/>
      <c r="G50" s="15"/>
      <c r="H50" s="33"/>
      <c r="I50" s="15"/>
      <c r="J50" s="15"/>
      <c r="K50" s="25"/>
      <c r="L50" s="25"/>
    </row>
    <row r="51" spans="1:12" ht="15">
      <c r="A51" s="7"/>
      <c r="B51" s="5"/>
      <c r="C51" s="6"/>
      <c r="D51" s="6"/>
      <c r="E51" s="33"/>
      <c r="F51" s="34"/>
      <c r="G51" s="15"/>
      <c r="H51" s="33"/>
      <c r="I51" s="15"/>
      <c r="J51" s="15"/>
      <c r="K51" s="25"/>
      <c r="L51" s="25"/>
    </row>
    <row r="52" spans="1:12" ht="15">
      <c r="A52" s="7"/>
      <c r="B52" s="5"/>
      <c r="C52" s="6"/>
      <c r="D52" s="6"/>
      <c r="E52" s="33"/>
      <c r="F52" s="34"/>
      <c r="G52" s="15"/>
      <c r="H52" s="33"/>
      <c r="I52" s="15"/>
      <c r="J52" s="15"/>
      <c r="K52" s="25"/>
      <c r="L52" s="25"/>
    </row>
    <row r="53" spans="1:12" ht="15" customHeight="1">
      <c r="A53" s="334" t="s">
        <v>0</v>
      </c>
      <c r="B53" s="335"/>
      <c r="C53" s="316" t="s">
        <v>1</v>
      </c>
      <c r="D53" s="318"/>
      <c r="E53" s="316" t="s">
        <v>2</v>
      </c>
      <c r="F53" s="317"/>
      <c r="G53" s="317"/>
      <c r="H53" s="317"/>
      <c r="I53" s="317"/>
      <c r="J53" s="318"/>
      <c r="K53" s="29"/>
      <c r="L53" s="29"/>
    </row>
    <row r="54" spans="1:12" ht="15.75">
      <c r="A54" s="336"/>
      <c r="B54" s="337"/>
      <c r="C54" s="10" t="s">
        <v>484</v>
      </c>
      <c r="D54" s="10" t="s">
        <v>483</v>
      </c>
      <c r="E54" s="121" t="str">
        <f>$E$4</f>
        <v>4.00</v>
      </c>
      <c r="F54" s="96" t="str">
        <f>$F$4</f>
        <v>9.00</v>
      </c>
      <c r="G54" s="96" t="str">
        <f>$G$4</f>
        <v>14.00</v>
      </c>
      <c r="H54" s="122" t="str">
        <f>$H$4</f>
        <v>18.00</v>
      </c>
      <c r="I54" s="98" t="str">
        <f>$I$4</f>
        <v>20.00</v>
      </c>
      <c r="J54" s="121" t="str">
        <f>$J$4</f>
        <v>22.00</v>
      </c>
      <c r="K54" s="25"/>
      <c r="L54" s="25"/>
    </row>
    <row r="55" spans="1:12" ht="15">
      <c r="A55" s="320" t="s">
        <v>114</v>
      </c>
      <c r="B55" s="321"/>
      <c r="C55" s="3"/>
      <c r="D55" s="3"/>
      <c r="E55" s="22"/>
      <c r="F55" s="31"/>
      <c r="G55" s="32"/>
      <c r="H55" s="31"/>
      <c r="I55" s="32"/>
      <c r="J55" s="31"/>
      <c r="K55" s="26"/>
      <c r="L55" s="26"/>
    </row>
    <row r="56" spans="1:12" ht="15" customHeight="1">
      <c r="A56" s="9" t="s">
        <v>4</v>
      </c>
      <c r="B56" s="5" t="s">
        <v>87</v>
      </c>
      <c r="C56" s="6" t="s">
        <v>580</v>
      </c>
      <c r="D56" s="322">
        <v>630</v>
      </c>
      <c r="E56" s="267">
        <f t="shared" ref="E56:J56" si="3">SUM(E58,E59,E60,E61,E63)</f>
        <v>67.3</v>
      </c>
      <c r="F56" s="267">
        <f t="shared" si="3"/>
        <v>127.8</v>
      </c>
      <c r="G56" s="267">
        <f t="shared" si="3"/>
        <v>156.5</v>
      </c>
      <c r="H56" s="267">
        <f t="shared" si="3"/>
        <v>136.10000000000002</v>
      </c>
      <c r="I56" s="267">
        <f t="shared" si="3"/>
        <v>125.60000000000001</v>
      </c>
      <c r="J56" s="267">
        <f t="shared" si="3"/>
        <v>139.5</v>
      </c>
      <c r="K56" s="27"/>
      <c r="L56" s="27"/>
    </row>
    <row r="57" spans="1:12" ht="15">
      <c r="A57" s="7"/>
      <c r="B57" s="8"/>
      <c r="C57" s="6" t="s">
        <v>581</v>
      </c>
      <c r="D57" s="323"/>
      <c r="E57" s="310" t="s">
        <v>586</v>
      </c>
      <c r="F57" s="311"/>
      <c r="G57" s="311"/>
      <c r="H57" s="311"/>
      <c r="I57" s="311"/>
      <c r="J57" s="312"/>
      <c r="K57" s="25"/>
      <c r="L57" s="25"/>
    </row>
    <row r="58" spans="1:12" ht="15">
      <c r="A58" s="7"/>
      <c r="B58" s="5" t="s">
        <v>115</v>
      </c>
      <c r="C58" s="6">
        <v>165</v>
      </c>
      <c r="D58" s="6">
        <v>300</v>
      </c>
      <c r="E58" s="6">
        <v>6</v>
      </c>
      <c r="F58" s="34">
        <v>13</v>
      </c>
      <c r="G58" s="15">
        <v>12.2</v>
      </c>
      <c r="H58" s="6">
        <v>14.5</v>
      </c>
      <c r="I58" s="34">
        <v>10.4</v>
      </c>
      <c r="J58" s="15">
        <v>14</v>
      </c>
      <c r="K58" s="25"/>
      <c r="L58" s="25"/>
    </row>
    <row r="59" spans="1:12" ht="15">
      <c r="A59" s="7"/>
      <c r="B59" s="5" t="s">
        <v>116</v>
      </c>
      <c r="C59" s="6" t="s">
        <v>117</v>
      </c>
      <c r="D59" s="6">
        <v>300</v>
      </c>
      <c r="E59" s="6">
        <v>19</v>
      </c>
      <c r="F59" s="34">
        <v>37.299999999999997</v>
      </c>
      <c r="G59" s="15">
        <v>49</v>
      </c>
      <c r="H59" s="34">
        <v>38.1</v>
      </c>
      <c r="I59" s="15">
        <v>31</v>
      </c>
      <c r="J59" s="34">
        <v>33.299999999999997</v>
      </c>
      <c r="K59" s="25"/>
      <c r="L59" s="25"/>
    </row>
    <row r="60" spans="1:12" ht="15" customHeight="1">
      <c r="A60" s="7"/>
      <c r="B60" s="5" t="s">
        <v>118</v>
      </c>
      <c r="C60" s="6">
        <v>250</v>
      </c>
      <c r="D60" s="88">
        <v>300</v>
      </c>
      <c r="E60" s="34">
        <v>21</v>
      </c>
      <c r="F60" s="34">
        <v>29</v>
      </c>
      <c r="G60" s="34">
        <v>30.4</v>
      </c>
      <c r="H60" s="34">
        <v>28.2</v>
      </c>
      <c r="I60" s="34">
        <v>34</v>
      </c>
      <c r="J60" s="34">
        <v>38</v>
      </c>
      <c r="K60" s="27"/>
      <c r="L60" s="27"/>
    </row>
    <row r="61" spans="1:12" ht="15">
      <c r="A61" s="7"/>
      <c r="B61" s="5" t="s">
        <v>119</v>
      </c>
      <c r="C61" s="6">
        <v>165</v>
      </c>
      <c r="D61" s="6">
        <v>200</v>
      </c>
      <c r="E61" s="116">
        <v>19</v>
      </c>
      <c r="F61" s="115">
        <v>44.5</v>
      </c>
      <c r="G61" s="113">
        <v>61.5</v>
      </c>
      <c r="H61" s="115">
        <v>50.5</v>
      </c>
      <c r="I61" s="113">
        <v>45.2</v>
      </c>
      <c r="J61" s="115">
        <v>49</v>
      </c>
      <c r="K61" s="25"/>
      <c r="L61" s="25"/>
    </row>
    <row r="62" spans="1:12" ht="15">
      <c r="A62" s="7"/>
      <c r="B62" s="117" t="s">
        <v>504</v>
      </c>
      <c r="C62" s="6"/>
      <c r="D62" s="6"/>
      <c r="E62" s="310" t="s">
        <v>110</v>
      </c>
      <c r="F62" s="311"/>
      <c r="G62" s="311"/>
      <c r="H62" s="311"/>
      <c r="I62" s="311"/>
      <c r="J62" s="312"/>
      <c r="K62" s="25"/>
      <c r="L62" s="25"/>
    </row>
    <row r="63" spans="1:12" ht="15">
      <c r="A63" s="7"/>
      <c r="B63" s="5" t="s">
        <v>120</v>
      </c>
      <c r="C63" s="2"/>
      <c r="D63" s="2"/>
      <c r="E63" s="116">
        <v>2.2999999999999998</v>
      </c>
      <c r="F63" s="115">
        <v>4</v>
      </c>
      <c r="G63" s="298">
        <v>3.4</v>
      </c>
      <c r="H63" s="115">
        <v>4.8</v>
      </c>
      <c r="I63" s="298">
        <v>5</v>
      </c>
      <c r="J63" s="115">
        <v>5.2</v>
      </c>
      <c r="K63" s="25"/>
      <c r="L63" s="25"/>
    </row>
    <row r="64" spans="1:12" ht="15">
      <c r="A64" s="9" t="s">
        <v>8</v>
      </c>
      <c r="B64" s="5" t="s">
        <v>93</v>
      </c>
      <c r="C64" s="6" t="s">
        <v>582</v>
      </c>
      <c r="D64" s="322">
        <v>630</v>
      </c>
      <c r="E64" s="184">
        <f t="shared" ref="E64:J64" si="4">SUM(E66:E69)</f>
        <v>74.8</v>
      </c>
      <c r="F64" s="184">
        <f t="shared" si="4"/>
        <v>131.80000000000001</v>
      </c>
      <c r="G64" s="184">
        <f t="shared" si="4"/>
        <v>164.7</v>
      </c>
      <c r="H64" s="184">
        <f t="shared" si="4"/>
        <v>141</v>
      </c>
      <c r="I64" s="184">
        <f t="shared" si="4"/>
        <v>132.4</v>
      </c>
      <c r="J64" s="184">
        <f t="shared" si="4"/>
        <v>130.5</v>
      </c>
      <c r="K64" s="25"/>
      <c r="L64" s="25"/>
    </row>
    <row r="65" spans="1:12" ht="15" customHeight="1">
      <c r="A65" s="7"/>
      <c r="B65" s="8"/>
      <c r="C65" s="6" t="s">
        <v>133</v>
      </c>
      <c r="D65" s="323"/>
      <c r="E65" s="310" t="s">
        <v>121</v>
      </c>
      <c r="F65" s="311"/>
      <c r="G65" s="311"/>
      <c r="H65" s="311"/>
      <c r="I65" s="311"/>
      <c r="J65" s="312"/>
      <c r="K65" s="27"/>
      <c r="L65" s="27"/>
    </row>
    <row r="66" spans="1:12" ht="15">
      <c r="A66" s="7"/>
      <c r="B66" s="5" t="s">
        <v>122</v>
      </c>
      <c r="C66" s="6">
        <v>213</v>
      </c>
      <c r="D66" s="6">
        <v>220</v>
      </c>
      <c r="E66" s="6">
        <v>21</v>
      </c>
      <c r="F66" s="34">
        <v>36</v>
      </c>
      <c r="G66" s="15">
        <v>45</v>
      </c>
      <c r="H66" s="34">
        <v>40</v>
      </c>
      <c r="I66" s="15">
        <v>37</v>
      </c>
      <c r="J66" s="34">
        <v>38</v>
      </c>
      <c r="K66" s="25"/>
      <c r="L66" s="25"/>
    </row>
    <row r="67" spans="1:12" ht="15">
      <c r="A67" s="7"/>
      <c r="B67" s="5" t="s">
        <v>123</v>
      </c>
      <c r="C67" s="6">
        <v>171</v>
      </c>
      <c r="D67" s="6">
        <v>300</v>
      </c>
      <c r="E67" s="6">
        <v>38</v>
      </c>
      <c r="F67" s="34">
        <v>60.3</v>
      </c>
      <c r="G67" s="15">
        <v>63</v>
      </c>
      <c r="H67" s="34">
        <v>55.1</v>
      </c>
      <c r="I67" s="15">
        <v>60</v>
      </c>
      <c r="J67" s="34">
        <v>62</v>
      </c>
      <c r="K67" s="25"/>
      <c r="L67" s="25"/>
    </row>
    <row r="68" spans="1:12" ht="15">
      <c r="A68" s="7"/>
      <c r="B68" s="5" t="s">
        <v>124</v>
      </c>
      <c r="C68" s="6">
        <v>225</v>
      </c>
      <c r="D68" s="6">
        <v>300</v>
      </c>
      <c r="E68" s="6">
        <v>13</v>
      </c>
      <c r="F68" s="34">
        <v>31</v>
      </c>
      <c r="G68" s="15">
        <v>53.2</v>
      </c>
      <c r="H68" s="34">
        <v>41</v>
      </c>
      <c r="I68" s="15">
        <v>29.2</v>
      </c>
      <c r="J68" s="34">
        <v>24.1</v>
      </c>
      <c r="K68" s="25"/>
      <c r="L68" s="25"/>
    </row>
    <row r="69" spans="1:12" ht="15">
      <c r="A69" s="7"/>
      <c r="B69" s="5" t="s">
        <v>125</v>
      </c>
      <c r="C69" s="2"/>
      <c r="D69" s="2"/>
      <c r="E69" s="116">
        <v>2.8</v>
      </c>
      <c r="F69" s="115">
        <v>4.5</v>
      </c>
      <c r="G69" s="298">
        <v>3.5</v>
      </c>
      <c r="H69" s="115">
        <v>4.9000000000000004</v>
      </c>
      <c r="I69" s="298">
        <v>6.2</v>
      </c>
      <c r="J69" s="115">
        <v>6.4</v>
      </c>
      <c r="K69" s="25"/>
      <c r="L69" s="25"/>
    </row>
    <row r="70" spans="1:12" ht="15">
      <c r="A70" s="7"/>
      <c r="B70" s="2"/>
      <c r="C70" s="2"/>
      <c r="D70" s="2"/>
      <c r="E70" s="116"/>
      <c r="F70" s="115"/>
      <c r="G70" s="113"/>
      <c r="H70" s="115"/>
      <c r="I70" s="113"/>
      <c r="J70" s="115"/>
      <c r="K70" s="25"/>
      <c r="L70" s="25"/>
    </row>
    <row r="71" spans="1:12" ht="15">
      <c r="A71" s="320" t="s">
        <v>126</v>
      </c>
      <c r="B71" s="321"/>
      <c r="C71" s="2"/>
      <c r="D71" s="2"/>
      <c r="E71" s="6"/>
      <c r="F71" s="34"/>
      <c r="G71" s="15"/>
      <c r="H71" s="34"/>
      <c r="I71" s="15"/>
      <c r="J71" s="34"/>
      <c r="K71" s="25"/>
      <c r="L71" s="25"/>
    </row>
    <row r="72" spans="1:12" ht="15">
      <c r="A72" s="9" t="s">
        <v>4</v>
      </c>
      <c r="B72" s="5" t="s">
        <v>127</v>
      </c>
      <c r="C72" s="6" t="s">
        <v>583</v>
      </c>
      <c r="D72" s="322">
        <v>600</v>
      </c>
      <c r="E72" s="186">
        <f t="shared" ref="E72:J72" si="5">SUM(E74,E75,E77)</f>
        <v>74.7</v>
      </c>
      <c r="F72" s="186">
        <f t="shared" si="5"/>
        <v>138</v>
      </c>
      <c r="G72" s="186">
        <f t="shared" si="5"/>
        <v>124.7</v>
      </c>
      <c r="H72" s="186">
        <f t="shared" si="5"/>
        <v>124.4</v>
      </c>
      <c r="I72" s="186">
        <f t="shared" si="5"/>
        <v>133.5</v>
      </c>
      <c r="J72" s="186">
        <f t="shared" si="5"/>
        <v>187.7</v>
      </c>
      <c r="K72" s="25"/>
      <c r="L72" s="25"/>
    </row>
    <row r="73" spans="1:12" ht="15">
      <c r="A73" s="7"/>
      <c r="B73" s="8"/>
      <c r="C73" s="6" t="s">
        <v>133</v>
      </c>
      <c r="D73" s="323"/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25"/>
      <c r="L73" s="25"/>
    </row>
    <row r="74" spans="1:12" ht="15" customHeight="1">
      <c r="A74" s="7"/>
      <c r="B74" s="5" t="s">
        <v>128</v>
      </c>
      <c r="C74" s="6">
        <v>270</v>
      </c>
      <c r="D74" s="6">
        <v>400</v>
      </c>
      <c r="E74" s="6">
        <v>47</v>
      </c>
      <c r="F74" s="33">
        <v>70.400000000000006</v>
      </c>
      <c r="G74" s="6">
        <v>76.2</v>
      </c>
      <c r="H74" s="33">
        <v>76</v>
      </c>
      <c r="I74" s="6">
        <v>84</v>
      </c>
      <c r="J74" s="33">
        <v>134</v>
      </c>
      <c r="K74" s="25"/>
      <c r="L74" s="25" t="s">
        <v>603</v>
      </c>
    </row>
    <row r="75" spans="1:12" ht="15">
      <c r="A75" s="7"/>
      <c r="B75" s="5" t="s">
        <v>129</v>
      </c>
      <c r="C75" s="6">
        <v>151</v>
      </c>
      <c r="D75" s="6">
        <v>300</v>
      </c>
      <c r="E75" s="6">
        <v>27</v>
      </c>
      <c r="F75" s="33">
        <v>66.3</v>
      </c>
      <c r="G75" s="6">
        <v>47.5</v>
      </c>
      <c r="H75" s="33">
        <v>47</v>
      </c>
      <c r="I75" s="6">
        <v>48</v>
      </c>
      <c r="J75" s="33">
        <v>52</v>
      </c>
      <c r="K75" s="25"/>
      <c r="L75" s="25"/>
    </row>
    <row r="76" spans="1:12" ht="15" customHeight="1">
      <c r="A76" s="7"/>
      <c r="B76" s="5" t="s">
        <v>505</v>
      </c>
      <c r="C76" s="6">
        <v>200</v>
      </c>
      <c r="D76" s="88">
        <v>270</v>
      </c>
      <c r="E76" s="310" t="s">
        <v>130</v>
      </c>
      <c r="F76" s="311"/>
      <c r="G76" s="311"/>
      <c r="H76" s="311"/>
      <c r="I76" s="311"/>
      <c r="J76" s="312"/>
      <c r="K76" s="27"/>
      <c r="L76" s="27"/>
    </row>
    <row r="77" spans="1:12" ht="15">
      <c r="A77" s="7"/>
      <c r="B77" s="5" t="s">
        <v>535</v>
      </c>
      <c r="C77" s="2"/>
      <c r="D77" s="2"/>
      <c r="E77" s="116">
        <v>0.7</v>
      </c>
      <c r="F77" s="115">
        <v>1.3</v>
      </c>
      <c r="G77" s="298">
        <v>1</v>
      </c>
      <c r="H77" s="115">
        <v>1.4</v>
      </c>
      <c r="I77" s="298">
        <v>1.5</v>
      </c>
      <c r="J77" s="115">
        <v>1.7</v>
      </c>
      <c r="K77" s="25"/>
      <c r="L77" s="25"/>
    </row>
    <row r="78" spans="1:12" ht="15">
      <c r="A78" s="9" t="s">
        <v>8</v>
      </c>
      <c r="B78" s="5" t="s">
        <v>131</v>
      </c>
      <c r="C78" s="6" t="s">
        <v>132</v>
      </c>
      <c r="D78" s="322">
        <v>600</v>
      </c>
      <c r="E78" s="6">
        <f t="shared" ref="E78:J78" si="6">SUM(E80:E83)</f>
        <v>55.4</v>
      </c>
      <c r="F78" s="6">
        <f t="shared" si="6"/>
        <v>95.3</v>
      </c>
      <c r="G78" s="6">
        <f t="shared" si="6"/>
        <v>108</v>
      </c>
      <c r="H78" s="6">
        <f t="shared" si="6"/>
        <v>101.19999999999999</v>
      </c>
      <c r="I78" s="6">
        <f t="shared" si="6"/>
        <v>105.7</v>
      </c>
      <c r="J78" s="6">
        <f t="shared" si="6"/>
        <v>116.60000000000001</v>
      </c>
      <c r="K78" s="25"/>
      <c r="L78" s="25"/>
    </row>
    <row r="79" spans="1:12" ht="15">
      <c r="A79" s="7"/>
      <c r="B79" s="8"/>
      <c r="C79" s="6" t="s">
        <v>133</v>
      </c>
      <c r="D79" s="323"/>
      <c r="E79" s="6"/>
      <c r="F79" s="34"/>
      <c r="G79" s="15"/>
      <c r="H79" s="34"/>
      <c r="I79" s="15"/>
      <c r="J79" s="34"/>
      <c r="K79" s="25"/>
      <c r="L79" s="25"/>
    </row>
    <row r="80" spans="1:12" ht="15">
      <c r="A80" s="7"/>
      <c r="B80" s="5" t="s">
        <v>134</v>
      </c>
      <c r="C80" s="6">
        <v>177</v>
      </c>
      <c r="D80" s="6">
        <v>300</v>
      </c>
      <c r="E80" s="6">
        <v>28.6</v>
      </c>
      <c r="F80" s="34">
        <v>48</v>
      </c>
      <c r="G80" s="15">
        <v>54.4</v>
      </c>
      <c r="H80" s="34">
        <v>53.4</v>
      </c>
      <c r="I80" s="15">
        <v>54.5</v>
      </c>
      <c r="J80" s="34">
        <v>57.2</v>
      </c>
      <c r="K80" s="25"/>
      <c r="L80" s="25"/>
    </row>
    <row r="81" spans="1:12" ht="15">
      <c r="A81" s="7"/>
      <c r="B81" s="5" t="s">
        <v>135</v>
      </c>
      <c r="C81" s="6">
        <v>290</v>
      </c>
      <c r="D81" s="6">
        <v>300</v>
      </c>
      <c r="E81" s="116">
        <v>20</v>
      </c>
      <c r="F81" s="115">
        <v>37.5</v>
      </c>
      <c r="G81" s="113">
        <v>39</v>
      </c>
      <c r="H81" s="115">
        <v>35.200000000000003</v>
      </c>
      <c r="I81" s="113">
        <v>37.5</v>
      </c>
      <c r="J81" s="115">
        <v>47</v>
      </c>
      <c r="K81" s="25"/>
      <c r="L81" s="25"/>
    </row>
    <row r="82" spans="1:12" ht="15">
      <c r="A82" s="7"/>
      <c r="B82" s="5" t="s">
        <v>136</v>
      </c>
      <c r="C82" s="6" t="s">
        <v>584</v>
      </c>
      <c r="D82" s="6">
        <v>320</v>
      </c>
      <c r="E82" s="6">
        <v>6.8</v>
      </c>
      <c r="F82" s="34">
        <v>9.8000000000000007</v>
      </c>
      <c r="G82" s="15">
        <v>14.6</v>
      </c>
      <c r="H82" s="34">
        <v>12.6</v>
      </c>
      <c r="I82" s="15">
        <v>13.7</v>
      </c>
      <c r="J82" s="34">
        <v>12.4</v>
      </c>
      <c r="K82" s="25"/>
      <c r="L82" s="25"/>
    </row>
    <row r="83" spans="1:12" ht="15">
      <c r="A83" s="7"/>
      <c r="B83" s="5" t="s">
        <v>137</v>
      </c>
      <c r="C83" s="6" t="s">
        <v>585</v>
      </c>
      <c r="D83" s="341">
        <v>300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25"/>
      <c r="L83" s="25"/>
    </row>
    <row r="84" spans="1:12" ht="15">
      <c r="A84" s="7"/>
      <c r="B84" s="2"/>
      <c r="C84" s="6" t="s">
        <v>172</v>
      </c>
      <c r="D84" s="342"/>
      <c r="E84" s="128">
        <v>46</v>
      </c>
      <c r="F84" s="128">
        <v>90</v>
      </c>
      <c r="G84" s="128">
        <v>82</v>
      </c>
      <c r="H84" s="128">
        <v>74</v>
      </c>
      <c r="I84" s="128">
        <v>82.3</v>
      </c>
      <c r="J84" s="128">
        <v>79</v>
      </c>
      <c r="K84" s="25"/>
      <c r="L84" s="25" t="s">
        <v>603</v>
      </c>
    </row>
    <row r="85" spans="1:12" ht="15">
      <c r="A85" s="320" t="s">
        <v>138</v>
      </c>
      <c r="B85" s="321"/>
      <c r="C85" s="2"/>
      <c r="D85" s="2"/>
      <c r="E85" s="6"/>
      <c r="F85" s="34"/>
      <c r="G85" s="15"/>
      <c r="H85" s="34"/>
      <c r="I85" s="15"/>
      <c r="J85" s="34"/>
      <c r="K85" s="25"/>
      <c r="L85" s="25"/>
    </row>
    <row r="86" spans="1:12" ht="15">
      <c r="A86" s="9" t="s">
        <v>4</v>
      </c>
      <c r="B86" s="5" t="s">
        <v>139</v>
      </c>
      <c r="C86" s="6" t="s">
        <v>140</v>
      </c>
      <c r="D86" s="6">
        <v>600</v>
      </c>
      <c r="E86" s="184">
        <f t="shared" ref="E86:J86" si="7">SUM(E87,E88,E89,E90,E91,E93)</f>
        <v>42.300000000000004</v>
      </c>
      <c r="F86" s="184">
        <f t="shared" si="7"/>
        <v>79.600000000000009</v>
      </c>
      <c r="G86" s="6">
        <f t="shared" si="7"/>
        <v>90.4</v>
      </c>
      <c r="H86" s="184">
        <f t="shared" si="7"/>
        <v>68.099999999999994</v>
      </c>
      <c r="I86" s="184">
        <f t="shared" si="7"/>
        <v>61.100000000000009</v>
      </c>
      <c r="J86" s="184">
        <f t="shared" si="7"/>
        <v>70.100000000000009</v>
      </c>
      <c r="K86" s="25"/>
      <c r="L86" s="25"/>
    </row>
    <row r="87" spans="1:12" ht="15">
      <c r="A87" s="7"/>
      <c r="B87" s="5" t="s">
        <v>141</v>
      </c>
      <c r="C87" s="6">
        <v>200</v>
      </c>
      <c r="D87" s="6">
        <v>300</v>
      </c>
      <c r="E87" s="6">
        <v>16</v>
      </c>
      <c r="F87" s="34">
        <v>29</v>
      </c>
      <c r="G87" s="15">
        <v>30.5</v>
      </c>
      <c r="H87" s="34">
        <v>18.3</v>
      </c>
      <c r="I87" s="15">
        <v>15</v>
      </c>
      <c r="J87" s="34">
        <v>15.2</v>
      </c>
      <c r="K87" s="25"/>
      <c r="L87" s="25"/>
    </row>
    <row r="88" spans="1:12" ht="15">
      <c r="A88" s="7"/>
      <c r="B88" s="5" t="s">
        <v>142</v>
      </c>
      <c r="C88" s="6">
        <v>225</v>
      </c>
      <c r="D88" s="6">
        <v>200</v>
      </c>
      <c r="E88" s="6">
        <v>5</v>
      </c>
      <c r="F88" s="34">
        <v>6</v>
      </c>
      <c r="G88" s="15">
        <v>10.5</v>
      </c>
      <c r="H88" s="34">
        <v>9.3000000000000007</v>
      </c>
      <c r="I88" s="15">
        <v>7.1</v>
      </c>
      <c r="J88" s="34">
        <v>9</v>
      </c>
      <c r="K88" s="25"/>
      <c r="L88" s="25"/>
    </row>
    <row r="89" spans="1:12" ht="15">
      <c r="A89" s="7"/>
      <c r="B89" s="5" t="s">
        <v>143</v>
      </c>
      <c r="C89" s="6">
        <v>200</v>
      </c>
      <c r="D89" s="88">
        <v>300</v>
      </c>
      <c r="E89" s="73">
        <v>7.6</v>
      </c>
      <c r="F89" s="34">
        <v>14</v>
      </c>
      <c r="G89" s="76">
        <v>16</v>
      </c>
      <c r="H89" s="34">
        <v>13</v>
      </c>
      <c r="I89" s="76">
        <v>16</v>
      </c>
      <c r="J89" s="34">
        <v>19</v>
      </c>
      <c r="K89" s="25"/>
      <c r="L89" s="25"/>
    </row>
    <row r="90" spans="1:12" ht="15">
      <c r="A90" s="7"/>
      <c r="B90" s="5" t="s">
        <v>144</v>
      </c>
      <c r="C90" s="6" t="s">
        <v>587</v>
      </c>
      <c r="D90" s="6">
        <v>150</v>
      </c>
      <c r="E90" s="6">
        <v>7.8</v>
      </c>
      <c r="F90" s="34">
        <v>13</v>
      </c>
      <c r="G90" s="15">
        <v>16</v>
      </c>
      <c r="H90" s="33">
        <v>14</v>
      </c>
      <c r="I90" s="34">
        <v>12.3</v>
      </c>
      <c r="J90" s="15">
        <v>15.5</v>
      </c>
      <c r="K90" s="25"/>
      <c r="L90" s="25"/>
    </row>
    <row r="91" spans="1:12" ht="15">
      <c r="A91" s="7"/>
      <c r="B91" s="8" t="s">
        <v>145</v>
      </c>
      <c r="C91" s="6" t="s">
        <v>140</v>
      </c>
      <c r="D91" s="6">
        <v>300</v>
      </c>
      <c r="E91" s="6">
        <v>4.2</v>
      </c>
      <c r="F91" s="34">
        <v>11.4</v>
      </c>
      <c r="G91" s="15">
        <v>12</v>
      </c>
      <c r="H91" s="34">
        <v>8</v>
      </c>
      <c r="I91" s="15">
        <v>5</v>
      </c>
      <c r="J91" s="34">
        <v>6</v>
      </c>
      <c r="K91" s="25"/>
      <c r="L91" s="25"/>
    </row>
    <row r="92" spans="1:12" ht="15">
      <c r="A92" s="7"/>
      <c r="B92" s="5" t="s">
        <v>146</v>
      </c>
      <c r="C92" s="6">
        <v>325</v>
      </c>
      <c r="D92" s="88">
        <v>400</v>
      </c>
      <c r="E92" s="310" t="s">
        <v>110</v>
      </c>
      <c r="F92" s="311"/>
      <c r="G92" s="311"/>
      <c r="H92" s="311"/>
      <c r="I92" s="311"/>
      <c r="J92" s="312"/>
      <c r="K92" s="27"/>
      <c r="L92" s="27"/>
    </row>
    <row r="93" spans="1:12" ht="15">
      <c r="A93" s="7"/>
      <c r="B93" s="5" t="s">
        <v>13</v>
      </c>
      <c r="C93" s="2"/>
      <c r="D93" s="2"/>
      <c r="E93" s="116">
        <v>1.7</v>
      </c>
      <c r="F93" s="115">
        <v>6.2</v>
      </c>
      <c r="G93" s="298">
        <v>5.4</v>
      </c>
      <c r="H93" s="115">
        <v>5.5</v>
      </c>
      <c r="I93" s="298">
        <v>5.7</v>
      </c>
      <c r="J93" s="115">
        <v>5.4</v>
      </c>
      <c r="K93" s="25"/>
      <c r="L93" s="25"/>
    </row>
    <row r="94" spans="1:12" ht="15">
      <c r="A94" s="7"/>
      <c r="B94" s="8"/>
      <c r="C94" s="2"/>
      <c r="D94" s="2"/>
      <c r="E94" s="206"/>
      <c r="F94" s="207"/>
      <c r="G94" s="208"/>
      <c r="H94" s="207"/>
      <c r="I94" s="208"/>
      <c r="J94" s="207"/>
      <c r="K94" s="25"/>
      <c r="L94" s="25"/>
    </row>
    <row r="95" spans="1:12" ht="15">
      <c r="A95" s="9" t="s">
        <v>8</v>
      </c>
      <c r="B95" s="5" t="s">
        <v>147</v>
      </c>
      <c r="C95" s="6">
        <v>322</v>
      </c>
      <c r="D95" s="6">
        <v>600</v>
      </c>
      <c r="E95" s="6">
        <f t="shared" ref="E95:J95" si="8">SUM(E96:E99)</f>
        <v>6.2</v>
      </c>
      <c r="F95" s="6">
        <f t="shared" si="8"/>
        <v>56.199999999999996</v>
      </c>
      <c r="G95" s="6">
        <f t="shared" si="8"/>
        <v>52.599999999999994</v>
      </c>
      <c r="H95" s="6">
        <f t="shared" si="8"/>
        <v>22.6</v>
      </c>
      <c r="I95" s="6">
        <f t="shared" si="8"/>
        <v>11</v>
      </c>
      <c r="J95" s="6">
        <f t="shared" si="8"/>
        <v>9</v>
      </c>
      <c r="K95" s="25"/>
      <c r="L95" s="25"/>
    </row>
    <row r="96" spans="1:12" ht="15">
      <c r="A96" s="7"/>
      <c r="B96" s="5" t="s">
        <v>148</v>
      </c>
      <c r="C96" s="6">
        <v>351</v>
      </c>
      <c r="D96" s="6">
        <v>300</v>
      </c>
      <c r="E96" s="6">
        <v>6.2</v>
      </c>
      <c r="F96" s="6">
        <v>41.4</v>
      </c>
      <c r="G96" s="6">
        <v>44</v>
      </c>
      <c r="H96" s="6">
        <v>21</v>
      </c>
      <c r="I96" s="6">
        <v>11</v>
      </c>
      <c r="J96" s="6">
        <v>9</v>
      </c>
      <c r="K96" s="25"/>
      <c r="L96" s="25"/>
    </row>
    <row r="97" spans="1:12" ht="15">
      <c r="A97" s="7"/>
      <c r="B97" s="5" t="s">
        <v>149</v>
      </c>
      <c r="C97" s="6">
        <v>229</v>
      </c>
      <c r="D97" s="88">
        <v>200</v>
      </c>
      <c r="E97" s="34">
        <v>0</v>
      </c>
      <c r="F97" s="34">
        <v>12.5</v>
      </c>
      <c r="G97" s="34">
        <v>6.3</v>
      </c>
      <c r="H97" s="34">
        <v>1.6</v>
      </c>
      <c r="I97" s="34">
        <v>0</v>
      </c>
      <c r="J97" s="34">
        <v>0</v>
      </c>
      <c r="K97" s="25"/>
      <c r="L97" s="25"/>
    </row>
    <row r="98" spans="1:12" ht="15">
      <c r="A98" s="7"/>
      <c r="B98" s="5" t="s">
        <v>150</v>
      </c>
      <c r="C98" s="6">
        <v>274</v>
      </c>
      <c r="D98" s="6">
        <v>350</v>
      </c>
      <c r="E98" s="6">
        <v>0</v>
      </c>
      <c r="F98" s="34">
        <v>0</v>
      </c>
      <c r="G98" s="15">
        <v>0</v>
      </c>
      <c r="H98" s="33">
        <v>0</v>
      </c>
      <c r="I98" s="34">
        <v>0</v>
      </c>
      <c r="J98" s="15">
        <v>0</v>
      </c>
      <c r="K98" s="25"/>
      <c r="L98" s="25"/>
    </row>
    <row r="99" spans="1:12" ht="15">
      <c r="A99" s="7"/>
      <c r="B99" s="5" t="s">
        <v>151</v>
      </c>
      <c r="C99" s="6">
        <v>225</v>
      </c>
      <c r="D99" s="6">
        <v>200</v>
      </c>
      <c r="E99" s="139">
        <v>0</v>
      </c>
      <c r="F99" s="139">
        <v>2.2999999999999998</v>
      </c>
      <c r="G99" s="139">
        <v>2.2999999999999998</v>
      </c>
      <c r="H99" s="139">
        <v>0</v>
      </c>
      <c r="I99" s="139">
        <v>0</v>
      </c>
      <c r="J99" s="139">
        <v>0</v>
      </c>
      <c r="K99" s="25"/>
      <c r="L99" s="25"/>
    </row>
    <row r="100" spans="1:12" ht="15">
      <c r="A100" s="7"/>
      <c r="B100" s="5"/>
      <c r="C100" s="6"/>
      <c r="D100" s="6"/>
      <c r="E100" s="6"/>
      <c r="F100" s="34"/>
      <c r="G100" s="15"/>
      <c r="H100" s="34"/>
      <c r="I100" s="15"/>
      <c r="J100" s="34"/>
      <c r="K100" s="25"/>
      <c r="L100" s="25"/>
    </row>
    <row r="101" spans="1:12" ht="15">
      <c r="A101" s="7"/>
      <c r="B101" s="5"/>
      <c r="C101" s="6"/>
      <c r="D101" s="6"/>
      <c r="E101" s="6"/>
      <c r="F101" s="34"/>
      <c r="G101" s="15"/>
      <c r="H101" s="34"/>
      <c r="I101" s="15"/>
      <c r="J101" s="34"/>
      <c r="K101" s="25"/>
      <c r="L101" s="25"/>
    </row>
    <row r="102" spans="1:12" ht="15">
      <c r="A102" s="7"/>
      <c r="B102" s="5"/>
      <c r="C102" s="6"/>
      <c r="D102" s="6"/>
      <c r="E102" s="6"/>
      <c r="F102" s="34"/>
      <c r="G102" s="15"/>
      <c r="H102" s="34"/>
      <c r="I102" s="15"/>
      <c r="J102" s="34"/>
      <c r="K102" s="25"/>
      <c r="L102" s="25"/>
    </row>
    <row r="103" spans="1:12" ht="15">
      <c r="A103" s="7"/>
      <c r="B103" s="5"/>
      <c r="C103" s="6"/>
      <c r="D103" s="6"/>
      <c r="E103" s="6"/>
      <c r="F103" s="34"/>
      <c r="G103" s="15"/>
      <c r="H103" s="34"/>
      <c r="I103" s="15"/>
      <c r="J103" s="34"/>
      <c r="K103" s="25"/>
      <c r="L103" s="25"/>
    </row>
    <row r="104" spans="1:12" ht="15">
      <c r="A104" s="7"/>
      <c r="B104" s="5"/>
      <c r="C104" s="6"/>
      <c r="D104" s="6"/>
      <c r="E104" s="6"/>
      <c r="F104" s="34"/>
      <c r="G104" s="15"/>
      <c r="H104" s="34"/>
      <c r="I104" s="15"/>
      <c r="J104" s="34"/>
      <c r="K104" s="25"/>
      <c r="L104" s="25"/>
    </row>
    <row r="105" spans="1:12" ht="15">
      <c r="A105" s="7"/>
      <c r="B105" s="5"/>
      <c r="C105" s="6"/>
      <c r="D105" s="6"/>
      <c r="E105" s="6"/>
      <c r="F105" s="34"/>
      <c r="G105" s="15"/>
      <c r="H105" s="34"/>
      <c r="I105" s="15"/>
      <c r="J105" s="34"/>
      <c r="K105" s="25"/>
      <c r="L105" s="25"/>
    </row>
    <row r="106" spans="1:12" ht="15">
      <c r="A106" s="7"/>
      <c r="B106" s="5"/>
      <c r="C106" s="6"/>
      <c r="D106" s="6"/>
      <c r="E106" s="6"/>
      <c r="F106" s="34"/>
      <c r="G106" s="15"/>
      <c r="H106" s="34"/>
      <c r="I106" s="15"/>
      <c r="J106" s="34"/>
      <c r="K106" s="25"/>
      <c r="L106" s="25"/>
    </row>
    <row r="107" spans="1:12" ht="15" customHeight="1">
      <c r="A107" s="334" t="s">
        <v>0</v>
      </c>
      <c r="B107" s="335"/>
      <c r="C107" s="316" t="s">
        <v>1</v>
      </c>
      <c r="D107" s="318"/>
      <c r="E107" s="316" t="s">
        <v>2</v>
      </c>
      <c r="F107" s="317"/>
      <c r="G107" s="317"/>
      <c r="H107" s="317"/>
      <c r="I107" s="317"/>
      <c r="J107" s="318"/>
      <c r="K107" s="29"/>
      <c r="L107" s="29"/>
    </row>
    <row r="108" spans="1:12" ht="15.75">
      <c r="A108" s="336"/>
      <c r="B108" s="337"/>
      <c r="C108" s="10" t="s">
        <v>484</v>
      </c>
      <c r="D108" s="10" t="s">
        <v>483</v>
      </c>
      <c r="E108" s="121" t="str">
        <f>$E$4</f>
        <v>4.00</v>
      </c>
      <c r="F108" s="96" t="str">
        <f>$F$4</f>
        <v>9.00</v>
      </c>
      <c r="G108" s="96" t="str">
        <f>$G$4</f>
        <v>14.00</v>
      </c>
      <c r="H108" s="122" t="str">
        <f>$H$4</f>
        <v>18.00</v>
      </c>
      <c r="I108" s="98" t="str">
        <f>$I$4</f>
        <v>20.00</v>
      </c>
      <c r="J108" s="121" t="str">
        <f>$J$4</f>
        <v>22.00</v>
      </c>
      <c r="K108" s="25"/>
      <c r="L108" s="25"/>
    </row>
    <row r="109" spans="1:12" ht="15">
      <c r="A109" s="320" t="s">
        <v>152</v>
      </c>
      <c r="B109" s="321"/>
      <c r="C109" s="3"/>
      <c r="D109" s="3"/>
      <c r="E109" s="22"/>
      <c r="F109" s="31"/>
      <c r="G109" s="32"/>
      <c r="H109" s="31"/>
      <c r="I109" s="32"/>
      <c r="J109" s="31"/>
      <c r="K109" s="26"/>
      <c r="L109" s="26"/>
    </row>
    <row r="110" spans="1:12" ht="15">
      <c r="A110" s="9" t="s">
        <v>4</v>
      </c>
      <c r="B110" s="5" t="s">
        <v>153</v>
      </c>
      <c r="C110" s="6">
        <v>380</v>
      </c>
      <c r="D110" s="6">
        <v>600</v>
      </c>
      <c r="E110" s="184">
        <f t="shared" ref="E110:J110" si="9">SUM(E111:E117)</f>
        <v>69.900000000000006</v>
      </c>
      <c r="F110" s="184">
        <f t="shared" si="9"/>
        <v>120.9</v>
      </c>
      <c r="G110" s="184">
        <f t="shared" si="9"/>
        <v>128.5</v>
      </c>
      <c r="H110" s="184">
        <f t="shared" si="9"/>
        <v>131.30000000000001</v>
      </c>
      <c r="I110" s="184">
        <f t="shared" si="9"/>
        <v>138.5</v>
      </c>
      <c r="J110" s="184">
        <f t="shared" si="9"/>
        <v>162.10000000000002</v>
      </c>
      <c r="K110" s="25"/>
      <c r="L110" s="25"/>
    </row>
    <row r="111" spans="1:12" ht="15">
      <c r="A111" s="7"/>
      <c r="B111" s="5" t="s">
        <v>154</v>
      </c>
      <c r="C111" s="6">
        <v>266</v>
      </c>
      <c r="D111" s="6">
        <v>300</v>
      </c>
      <c r="E111" s="34">
        <v>1.7</v>
      </c>
      <c r="F111" s="34">
        <v>11</v>
      </c>
      <c r="G111" s="34">
        <v>14</v>
      </c>
      <c r="H111" s="34">
        <v>17</v>
      </c>
      <c r="I111" s="34">
        <v>17</v>
      </c>
      <c r="J111" s="34">
        <v>19</v>
      </c>
      <c r="K111" s="25"/>
      <c r="L111" s="25"/>
    </row>
    <row r="112" spans="1:12" ht="15">
      <c r="A112" s="7"/>
      <c r="B112" s="5" t="s">
        <v>155</v>
      </c>
      <c r="C112" s="6">
        <v>340</v>
      </c>
      <c r="D112" s="88">
        <v>300</v>
      </c>
      <c r="E112" s="115">
        <v>6.6</v>
      </c>
      <c r="F112" s="115">
        <v>8.1999999999999993</v>
      </c>
      <c r="G112" s="115">
        <v>7.6</v>
      </c>
      <c r="H112" s="115">
        <v>9.3000000000000007</v>
      </c>
      <c r="I112" s="115">
        <v>6.6</v>
      </c>
      <c r="J112" s="115">
        <v>6.4</v>
      </c>
      <c r="K112" s="25"/>
      <c r="L112" s="25"/>
    </row>
    <row r="113" spans="1:12" ht="15">
      <c r="A113" s="7"/>
      <c r="B113" s="5" t="s">
        <v>156</v>
      </c>
      <c r="C113" s="6">
        <v>191</v>
      </c>
      <c r="D113" s="88">
        <v>300</v>
      </c>
      <c r="E113" s="115">
        <v>0</v>
      </c>
      <c r="F113" s="115">
        <v>0</v>
      </c>
      <c r="G113" s="115">
        <v>0</v>
      </c>
      <c r="H113" s="115">
        <v>0</v>
      </c>
      <c r="I113" s="115">
        <v>0</v>
      </c>
      <c r="J113" s="115">
        <v>0</v>
      </c>
      <c r="K113" s="25"/>
      <c r="L113" s="25"/>
    </row>
    <row r="114" spans="1:12" ht="15">
      <c r="A114" s="7"/>
      <c r="B114" s="5" t="s">
        <v>157</v>
      </c>
      <c r="C114" s="6">
        <v>215</v>
      </c>
      <c r="D114" s="88">
        <v>300</v>
      </c>
      <c r="E114" s="34">
        <v>52</v>
      </c>
      <c r="F114" s="34">
        <v>86</v>
      </c>
      <c r="G114" s="34">
        <v>87</v>
      </c>
      <c r="H114" s="34">
        <v>88</v>
      </c>
      <c r="I114" s="34">
        <v>98.6</v>
      </c>
      <c r="J114" s="34">
        <v>118.4</v>
      </c>
      <c r="K114" s="25"/>
      <c r="L114" s="25"/>
    </row>
    <row r="115" spans="1:12" ht="15">
      <c r="A115" s="7"/>
      <c r="B115" s="5" t="s">
        <v>158</v>
      </c>
      <c r="C115" s="6">
        <v>265</v>
      </c>
      <c r="D115" s="6">
        <v>290</v>
      </c>
      <c r="E115" s="6">
        <v>7.5</v>
      </c>
      <c r="F115" s="34">
        <v>9.1999999999999993</v>
      </c>
      <c r="G115" s="15">
        <v>9.1999999999999993</v>
      </c>
      <c r="H115" s="34">
        <v>9.3000000000000007</v>
      </c>
      <c r="I115" s="15">
        <v>11</v>
      </c>
      <c r="J115" s="34">
        <v>13.1</v>
      </c>
      <c r="K115" s="25"/>
      <c r="L115" s="25"/>
    </row>
    <row r="116" spans="1:12" ht="15">
      <c r="A116" s="7"/>
      <c r="B116" s="5" t="s">
        <v>159</v>
      </c>
      <c r="C116" s="6">
        <v>190</v>
      </c>
      <c r="D116" s="6">
        <v>210</v>
      </c>
      <c r="E116" s="6">
        <v>1.7</v>
      </c>
      <c r="F116" s="34">
        <v>4.5</v>
      </c>
      <c r="G116" s="15">
        <v>8.1</v>
      </c>
      <c r="H116" s="34">
        <v>5.3</v>
      </c>
      <c r="I116" s="15">
        <v>3</v>
      </c>
      <c r="J116" s="34">
        <v>2.9</v>
      </c>
      <c r="K116" s="25"/>
      <c r="L116" s="25"/>
    </row>
    <row r="117" spans="1:12" ht="15">
      <c r="A117" s="7"/>
      <c r="B117" s="5" t="s">
        <v>571</v>
      </c>
      <c r="C117" s="2"/>
      <c r="D117" s="6">
        <v>250</v>
      </c>
      <c r="E117" s="6">
        <v>0.4</v>
      </c>
      <c r="F117" s="34">
        <v>2</v>
      </c>
      <c r="G117" s="15">
        <v>2.6</v>
      </c>
      <c r="H117" s="34">
        <v>2.4</v>
      </c>
      <c r="I117" s="15">
        <v>2.2999999999999998</v>
      </c>
      <c r="J117" s="34">
        <v>2.2999999999999998</v>
      </c>
      <c r="K117" s="25"/>
      <c r="L117" s="25"/>
    </row>
    <row r="118" spans="1:12" ht="15">
      <c r="A118" s="9" t="s">
        <v>8</v>
      </c>
      <c r="B118" s="5" t="s">
        <v>160</v>
      </c>
      <c r="C118" s="6" t="s">
        <v>161</v>
      </c>
      <c r="D118" s="322">
        <v>600</v>
      </c>
      <c r="E118" s="34">
        <f t="shared" ref="E118:J118" si="10">SUM(E120:E126)</f>
        <v>69.099999999999994</v>
      </c>
      <c r="F118" s="34">
        <f t="shared" si="10"/>
        <v>133.4</v>
      </c>
      <c r="G118" s="34">
        <f t="shared" si="10"/>
        <v>140.69999999999999</v>
      </c>
      <c r="H118" s="186">
        <f t="shared" si="10"/>
        <v>118.8</v>
      </c>
      <c r="I118" s="34">
        <f t="shared" si="10"/>
        <v>122.8</v>
      </c>
      <c r="J118" s="34">
        <f t="shared" si="10"/>
        <v>131.5</v>
      </c>
      <c r="K118" s="25"/>
      <c r="L118" s="25"/>
    </row>
    <row r="119" spans="1:12" ht="15">
      <c r="A119" s="30"/>
      <c r="B119" s="5"/>
      <c r="C119" s="6" t="s">
        <v>162</v>
      </c>
      <c r="D119" s="323"/>
      <c r="E119" s="224"/>
      <c r="F119" s="225"/>
      <c r="G119" s="226"/>
      <c r="H119" s="225"/>
      <c r="I119" s="226"/>
      <c r="J119" s="225"/>
      <c r="K119" s="25"/>
      <c r="L119" s="25"/>
    </row>
    <row r="120" spans="1:12" ht="15">
      <c r="A120" s="30"/>
      <c r="B120" s="5" t="s">
        <v>163</v>
      </c>
      <c r="C120" s="6">
        <v>320</v>
      </c>
      <c r="D120" s="6">
        <v>200</v>
      </c>
      <c r="E120" s="6">
        <v>11</v>
      </c>
      <c r="F120" s="34">
        <v>42</v>
      </c>
      <c r="G120" s="15">
        <v>53</v>
      </c>
      <c r="H120" s="34">
        <v>28.2</v>
      </c>
      <c r="I120" s="15">
        <v>22</v>
      </c>
      <c r="J120" s="34">
        <v>19.5</v>
      </c>
      <c r="K120" s="25"/>
      <c r="L120" s="25"/>
    </row>
    <row r="121" spans="1:12" ht="15">
      <c r="A121" s="30"/>
      <c r="B121" s="5" t="s">
        <v>164</v>
      </c>
      <c r="C121" s="6">
        <v>265</v>
      </c>
      <c r="D121" s="6">
        <v>200</v>
      </c>
      <c r="E121" s="6">
        <v>0</v>
      </c>
      <c r="F121" s="34">
        <v>0</v>
      </c>
      <c r="G121" s="15">
        <v>0</v>
      </c>
      <c r="H121" s="34">
        <v>0</v>
      </c>
      <c r="I121" s="15">
        <v>0</v>
      </c>
      <c r="J121" s="34">
        <v>0</v>
      </c>
      <c r="K121" s="25"/>
      <c r="L121" s="25"/>
    </row>
    <row r="122" spans="1:12" ht="15">
      <c r="A122" s="30"/>
      <c r="B122" s="5" t="s">
        <v>165</v>
      </c>
      <c r="C122" s="6">
        <v>266</v>
      </c>
      <c r="D122" s="6">
        <v>150</v>
      </c>
      <c r="E122" s="139">
        <v>0.6</v>
      </c>
      <c r="F122" s="140">
        <v>0.6</v>
      </c>
      <c r="G122" s="141">
        <v>0.6</v>
      </c>
      <c r="H122" s="140">
        <v>0.6</v>
      </c>
      <c r="I122" s="141">
        <v>0.6</v>
      </c>
      <c r="J122" s="140">
        <v>0.6</v>
      </c>
      <c r="K122" s="25"/>
      <c r="L122" s="25"/>
    </row>
    <row r="123" spans="1:12" ht="15">
      <c r="A123" s="30"/>
      <c r="B123" s="5" t="s">
        <v>166</v>
      </c>
      <c r="C123" s="6">
        <v>191</v>
      </c>
      <c r="D123" s="6">
        <v>150</v>
      </c>
      <c r="E123" s="6">
        <v>0</v>
      </c>
      <c r="F123" s="34">
        <v>0.6</v>
      </c>
      <c r="G123" s="15">
        <v>0.6</v>
      </c>
      <c r="H123" s="34">
        <v>0</v>
      </c>
      <c r="I123" s="15">
        <v>0</v>
      </c>
      <c r="J123" s="34">
        <v>0</v>
      </c>
      <c r="K123" s="25"/>
      <c r="L123" s="25"/>
    </row>
    <row r="124" spans="1:12" ht="15">
      <c r="A124" s="30"/>
      <c r="B124" s="5" t="s">
        <v>167</v>
      </c>
      <c r="C124" s="6">
        <v>266</v>
      </c>
      <c r="D124" s="6">
        <v>200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25"/>
      <c r="L124" s="25"/>
    </row>
    <row r="125" spans="1:12" ht="15">
      <c r="A125" s="30"/>
      <c r="B125" s="5" t="s">
        <v>168</v>
      </c>
      <c r="C125" s="6">
        <v>340</v>
      </c>
      <c r="D125" s="6">
        <v>300</v>
      </c>
      <c r="E125" s="6">
        <v>4.5</v>
      </c>
      <c r="F125" s="34">
        <v>7.2</v>
      </c>
      <c r="G125" s="15">
        <v>5.3</v>
      </c>
      <c r="H125" s="34">
        <v>5</v>
      </c>
      <c r="I125" s="15">
        <v>4.7</v>
      </c>
      <c r="J125" s="34">
        <v>3.3</v>
      </c>
      <c r="K125" s="25"/>
      <c r="L125" s="25"/>
    </row>
    <row r="126" spans="1:12" ht="15">
      <c r="A126" s="30"/>
      <c r="B126" s="5" t="s">
        <v>169</v>
      </c>
      <c r="C126" s="6">
        <v>191</v>
      </c>
      <c r="D126" s="6">
        <v>300</v>
      </c>
      <c r="E126" s="6">
        <v>53</v>
      </c>
      <c r="F126" s="34">
        <v>83</v>
      </c>
      <c r="G126" s="15">
        <v>81.2</v>
      </c>
      <c r="H126" s="34">
        <v>85</v>
      </c>
      <c r="I126" s="15">
        <v>95.5</v>
      </c>
      <c r="J126" s="34">
        <v>108.1</v>
      </c>
      <c r="K126" s="25"/>
      <c r="L126" s="25"/>
    </row>
    <row r="127" spans="1:12" ht="15">
      <c r="A127" s="320" t="s">
        <v>170</v>
      </c>
      <c r="B127" s="321"/>
      <c r="C127" s="6"/>
      <c r="D127" s="6"/>
      <c r="E127" s="6"/>
      <c r="F127" s="34"/>
      <c r="G127" s="15"/>
      <c r="H127" s="34"/>
      <c r="I127" s="15"/>
      <c r="J127" s="34"/>
      <c r="K127" s="25"/>
      <c r="L127" s="25"/>
    </row>
    <row r="128" spans="1:12" ht="15">
      <c r="A128" s="9" t="s">
        <v>4</v>
      </c>
      <c r="B128" s="5" t="s">
        <v>171</v>
      </c>
      <c r="C128" s="6" t="s">
        <v>132</v>
      </c>
      <c r="D128" s="322">
        <v>600</v>
      </c>
      <c r="E128" s="184">
        <f t="shared" ref="E128:J128" si="11">SUM(E130:E133)</f>
        <v>99</v>
      </c>
      <c r="F128" s="6">
        <f t="shared" si="11"/>
        <v>166.8</v>
      </c>
      <c r="G128" s="6">
        <f t="shared" si="11"/>
        <v>188.6</v>
      </c>
      <c r="H128" s="6">
        <f t="shared" si="11"/>
        <v>164.7</v>
      </c>
      <c r="I128" s="6">
        <f t="shared" si="11"/>
        <v>177.8</v>
      </c>
      <c r="J128" s="6">
        <f t="shared" si="11"/>
        <v>186.5</v>
      </c>
      <c r="K128" s="25"/>
      <c r="L128" s="25"/>
    </row>
    <row r="129" spans="1:16" ht="15">
      <c r="A129" s="30"/>
      <c r="B129" s="5"/>
      <c r="C129" s="6" t="s">
        <v>172</v>
      </c>
      <c r="D129" s="323"/>
      <c r="E129" s="224"/>
      <c r="F129" s="225"/>
      <c r="G129" s="226"/>
      <c r="H129" s="225"/>
      <c r="I129" s="226"/>
      <c r="J129" s="225"/>
      <c r="K129" s="25"/>
      <c r="L129" s="25"/>
    </row>
    <row r="130" spans="1:16" ht="15">
      <c r="A130" s="30"/>
      <c r="B130" s="5" t="s">
        <v>173</v>
      </c>
      <c r="C130" s="6" t="s">
        <v>174</v>
      </c>
      <c r="D130" s="6">
        <v>300</v>
      </c>
      <c r="E130" s="6">
        <v>42</v>
      </c>
      <c r="F130" s="34">
        <v>68</v>
      </c>
      <c r="G130" s="15">
        <v>75</v>
      </c>
      <c r="H130" s="33">
        <v>62.3</v>
      </c>
      <c r="I130" s="34">
        <v>70.3</v>
      </c>
      <c r="J130" s="15">
        <v>76</v>
      </c>
      <c r="K130" s="25"/>
      <c r="L130" s="25"/>
    </row>
    <row r="131" spans="1:16" ht="15" customHeight="1">
      <c r="A131" s="30"/>
      <c r="B131" s="5" t="s">
        <v>175</v>
      </c>
      <c r="C131" s="6">
        <v>175</v>
      </c>
      <c r="D131" s="6">
        <v>250</v>
      </c>
      <c r="E131" s="34">
        <v>3</v>
      </c>
      <c r="F131" s="34">
        <v>4.2</v>
      </c>
      <c r="G131" s="34">
        <v>3</v>
      </c>
      <c r="H131" s="34">
        <v>3</v>
      </c>
      <c r="I131" s="34">
        <v>3.1</v>
      </c>
      <c r="J131" s="34">
        <v>3.5</v>
      </c>
      <c r="K131" s="25"/>
      <c r="L131" s="25"/>
    </row>
    <row r="132" spans="1:16" ht="15">
      <c r="A132" s="7"/>
      <c r="B132" s="5" t="s">
        <v>176</v>
      </c>
      <c r="C132" s="6">
        <v>151</v>
      </c>
      <c r="D132" s="6">
        <v>300</v>
      </c>
      <c r="E132" s="6">
        <v>4</v>
      </c>
      <c r="F132" s="34">
        <v>5.4</v>
      </c>
      <c r="G132" s="15">
        <v>5.3</v>
      </c>
      <c r="H132" s="34">
        <v>6.4</v>
      </c>
      <c r="I132" s="15">
        <v>7.2</v>
      </c>
      <c r="J132" s="34">
        <v>10</v>
      </c>
      <c r="K132" s="25"/>
      <c r="L132" s="25"/>
    </row>
    <row r="133" spans="1:16" ht="15">
      <c r="A133" s="7"/>
      <c r="B133" s="5" t="s">
        <v>177</v>
      </c>
      <c r="C133" s="6">
        <v>196</v>
      </c>
      <c r="D133" s="6">
        <v>300</v>
      </c>
      <c r="E133" s="6">
        <v>50</v>
      </c>
      <c r="F133" s="34">
        <v>89.2</v>
      </c>
      <c r="G133" s="15">
        <v>105.3</v>
      </c>
      <c r="H133" s="34">
        <v>93</v>
      </c>
      <c r="I133" s="15">
        <v>97.2</v>
      </c>
      <c r="J133" s="34">
        <v>97</v>
      </c>
      <c r="K133" s="25"/>
      <c r="L133" s="25"/>
    </row>
    <row r="134" spans="1:16" ht="15">
      <c r="A134" s="30"/>
      <c r="B134" s="5"/>
      <c r="C134" s="6"/>
      <c r="D134" s="6"/>
      <c r="E134" s="6"/>
      <c r="F134" s="34"/>
      <c r="G134" s="15"/>
      <c r="H134" s="34"/>
      <c r="I134" s="15"/>
      <c r="J134" s="34"/>
      <c r="K134" s="25"/>
      <c r="L134" s="25"/>
    </row>
    <row r="135" spans="1:16" ht="15">
      <c r="A135" s="9" t="s">
        <v>8</v>
      </c>
      <c r="B135" s="5" t="s">
        <v>178</v>
      </c>
      <c r="C135" s="6" t="s">
        <v>193</v>
      </c>
      <c r="D135" s="6">
        <v>500</v>
      </c>
      <c r="E135" s="6">
        <f t="shared" ref="E135:J135" si="12">SUM(E136:E139)</f>
        <v>48.4</v>
      </c>
      <c r="F135" s="6">
        <f t="shared" si="12"/>
        <v>102.3</v>
      </c>
      <c r="G135" s="6">
        <f t="shared" si="12"/>
        <v>110.7</v>
      </c>
      <c r="H135" s="6">
        <f t="shared" si="12"/>
        <v>94.399999999999991</v>
      </c>
      <c r="I135" s="6">
        <f t="shared" si="12"/>
        <v>85.800000000000011</v>
      </c>
      <c r="J135" s="6">
        <f t="shared" si="12"/>
        <v>90.8</v>
      </c>
      <c r="K135" s="25"/>
      <c r="L135" s="25"/>
    </row>
    <row r="136" spans="1:16" ht="15">
      <c r="A136" s="30"/>
      <c r="B136" s="5" t="s">
        <v>179</v>
      </c>
      <c r="C136" s="6">
        <v>294</v>
      </c>
      <c r="D136" s="6">
        <v>300</v>
      </c>
      <c r="E136" s="6">
        <v>20</v>
      </c>
      <c r="F136" s="34">
        <v>38</v>
      </c>
      <c r="G136" s="15">
        <v>45</v>
      </c>
      <c r="H136" s="34">
        <v>41</v>
      </c>
      <c r="I136" s="15">
        <v>41.4</v>
      </c>
      <c r="J136" s="34">
        <v>45</v>
      </c>
      <c r="K136" s="25"/>
      <c r="L136" s="25" t="s">
        <v>604</v>
      </c>
    </row>
    <row r="137" spans="1:16" ht="15" customHeight="1">
      <c r="A137" s="30"/>
      <c r="B137" s="5" t="s">
        <v>180</v>
      </c>
      <c r="C137" s="6">
        <v>190</v>
      </c>
      <c r="D137" s="6">
        <v>170</v>
      </c>
      <c r="E137" s="34">
        <v>23.4</v>
      </c>
      <c r="F137" s="34">
        <v>55</v>
      </c>
      <c r="G137" s="34">
        <v>55</v>
      </c>
      <c r="H137" s="34">
        <v>44</v>
      </c>
      <c r="I137" s="34">
        <v>36</v>
      </c>
      <c r="J137" s="34">
        <v>37.5</v>
      </c>
      <c r="K137" s="25"/>
      <c r="L137" s="25"/>
    </row>
    <row r="138" spans="1:16" ht="15">
      <c r="A138" s="30"/>
      <c r="B138" s="5" t="s">
        <v>13</v>
      </c>
      <c r="C138" s="6"/>
      <c r="D138" s="6"/>
      <c r="E138" s="116">
        <v>2</v>
      </c>
      <c r="F138" s="115">
        <v>3.1</v>
      </c>
      <c r="G138" s="298">
        <v>2.7</v>
      </c>
      <c r="H138" s="115">
        <v>3.1</v>
      </c>
      <c r="I138" s="298">
        <v>3.4</v>
      </c>
      <c r="J138" s="115">
        <v>3.5</v>
      </c>
      <c r="K138" s="25"/>
      <c r="L138" s="25"/>
    </row>
    <row r="139" spans="1:16" ht="15">
      <c r="A139" s="30"/>
      <c r="B139" s="5" t="s">
        <v>181</v>
      </c>
      <c r="C139" s="6">
        <v>196</v>
      </c>
      <c r="D139" s="6">
        <v>260</v>
      </c>
      <c r="E139" s="6">
        <v>3</v>
      </c>
      <c r="F139" s="34">
        <v>6.2</v>
      </c>
      <c r="G139" s="15">
        <v>8</v>
      </c>
      <c r="H139" s="34">
        <v>6.3</v>
      </c>
      <c r="I139" s="15">
        <v>5</v>
      </c>
      <c r="J139" s="34">
        <v>4.8</v>
      </c>
      <c r="K139" s="25"/>
      <c r="L139" s="25"/>
    </row>
    <row r="140" spans="1:16" ht="15">
      <c r="A140" s="30"/>
      <c r="B140" s="6"/>
      <c r="C140" s="6"/>
      <c r="D140" s="6"/>
      <c r="E140" s="206"/>
      <c r="F140" s="207"/>
      <c r="G140" s="208"/>
      <c r="H140" s="207"/>
      <c r="I140" s="208"/>
      <c r="J140" s="207"/>
      <c r="K140" s="25"/>
      <c r="L140" s="25"/>
    </row>
    <row r="141" spans="1:16" ht="15">
      <c r="A141" s="320" t="s">
        <v>182</v>
      </c>
      <c r="B141" s="321"/>
      <c r="C141" s="6"/>
      <c r="D141" s="6"/>
      <c r="E141" s="6"/>
      <c r="F141" s="34"/>
      <c r="G141" s="15"/>
      <c r="H141" s="34"/>
      <c r="I141" s="15"/>
      <c r="J141" s="34"/>
      <c r="K141" s="25"/>
      <c r="L141" s="25"/>
    </row>
    <row r="142" spans="1:16" ht="15">
      <c r="A142" s="9" t="s">
        <v>4</v>
      </c>
      <c r="B142" s="5" t="s">
        <v>183</v>
      </c>
      <c r="C142" s="6" t="s">
        <v>578</v>
      </c>
      <c r="D142" s="6">
        <v>600</v>
      </c>
      <c r="E142" s="185">
        <f t="shared" ref="E142:J142" si="13">SUM(E143:E146)</f>
        <v>84.5</v>
      </c>
      <c r="F142" s="185">
        <f t="shared" si="13"/>
        <v>114</v>
      </c>
      <c r="G142" s="185">
        <f t="shared" si="13"/>
        <v>62</v>
      </c>
      <c r="H142" s="185">
        <f t="shared" si="13"/>
        <v>160.19999999999999</v>
      </c>
      <c r="I142" s="185">
        <f t="shared" si="13"/>
        <v>160.6</v>
      </c>
      <c r="J142" s="185">
        <f t="shared" si="13"/>
        <v>156.29999999999998</v>
      </c>
      <c r="K142" s="27"/>
      <c r="L142" s="27"/>
      <c r="M142" s="133"/>
      <c r="N142" s="133"/>
      <c r="O142" s="133"/>
      <c r="P142" s="133"/>
    </row>
    <row r="143" spans="1:16" ht="15">
      <c r="A143" s="30"/>
      <c r="B143" s="5" t="s">
        <v>185</v>
      </c>
      <c r="C143" s="6">
        <v>225</v>
      </c>
      <c r="D143" s="6">
        <v>360</v>
      </c>
      <c r="E143" s="115">
        <v>12.3</v>
      </c>
      <c r="F143" s="115">
        <v>20</v>
      </c>
      <c r="G143" s="115"/>
      <c r="H143" s="115">
        <v>31</v>
      </c>
      <c r="I143" s="115">
        <v>28</v>
      </c>
      <c r="J143" s="115">
        <v>26.1</v>
      </c>
      <c r="K143" s="25"/>
      <c r="L143" s="25"/>
    </row>
    <row r="144" spans="1:16" ht="15">
      <c r="A144" s="30"/>
      <c r="B144" s="5" t="s">
        <v>186</v>
      </c>
      <c r="C144" s="6">
        <v>225</v>
      </c>
      <c r="D144" s="6">
        <v>260</v>
      </c>
      <c r="E144" s="116">
        <v>45</v>
      </c>
      <c r="F144" s="115">
        <v>77</v>
      </c>
      <c r="G144" s="113"/>
      <c r="H144" s="115">
        <v>80</v>
      </c>
      <c r="I144" s="113">
        <v>83</v>
      </c>
      <c r="J144" s="115">
        <v>82</v>
      </c>
      <c r="K144" s="25"/>
      <c r="L144" s="25"/>
    </row>
    <row r="145" spans="1:12" ht="15">
      <c r="A145" s="30"/>
      <c r="B145" s="5" t="s">
        <v>187</v>
      </c>
      <c r="C145" s="6">
        <v>182</v>
      </c>
      <c r="D145" s="6">
        <v>250</v>
      </c>
      <c r="E145" s="6">
        <v>22</v>
      </c>
      <c r="F145" s="34">
        <v>4</v>
      </c>
      <c r="G145" s="15">
        <v>49</v>
      </c>
      <c r="H145" s="34">
        <v>41</v>
      </c>
      <c r="I145" s="15">
        <v>42</v>
      </c>
      <c r="J145" s="34">
        <v>42</v>
      </c>
      <c r="K145" s="25"/>
      <c r="L145" s="25"/>
    </row>
    <row r="146" spans="1:12" ht="15">
      <c r="A146" s="30"/>
      <c r="B146" s="5" t="s">
        <v>188</v>
      </c>
      <c r="C146" s="6">
        <v>196</v>
      </c>
      <c r="D146" s="6">
        <v>300</v>
      </c>
      <c r="E146" s="6">
        <v>5.2</v>
      </c>
      <c r="F146" s="34">
        <v>13</v>
      </c>
      <c r="G146" s="15">
        <v>13</v>
      </c>
      <c r="H146" s="34">
        <v>8.1999999999999993</v>
      </c>
      <c r="I146" s="15">
        <v>7.6</v>
      </c>
      <c r="J146" s="34">
        <v>6.2</v>
      </c>
      <c r="K146" s="25"/>
      <c r="L146" s="25"/>
    </row>
    <row r="147" spans="1:12" ht="15">
      <c r="A147" s="30"/>
      <c r="B147" s="5"/>
      <c r="C147" s="6"/>
      <c r="D147" s="6"/>
      <c r="E147" s="6"/>
      <c r="F147" s="34"/>
      <c r="G147" s="15"/>
      <c r="H147" s="34"/>
      <c r="I147" s="15"/>
      <c r="J147" s="34"/>
      <c r="K147" s="25"/>
      <c r="L147" s="25"/>
    </row>
    <row r="148" spans="1:12" ht="15">
      <c r="A148" s="9" t="s">
        <v>8</v>
      </c>
      <c r="B148" s="5" t="s">
        <v>472</v>
      </c>
      <c r="C148" s="6" t="s">
        <v>189</v>
      </c>
      <c r="D148" s="6">
        <v>300</v>
      </c>
      <c r="E148" s="6"/>
      <c r="F148" s="34"/>
      <c r="G148" s="15"/>
      <c r="H148" s="34"/>
      <c r="I148" s="15"/>
      <c r="J148" s="34"/>
      <c r="K148" s="25"/>
      <c r="L148" s="25"/>
    </row>
    <row r="149" spans="1:12" ht="15">
      <c r="A149" s="30"/>
      <c r="B149" s="5" t="s">
        <v>190</v>
      </c>
      <c r="C149" s="6">
        <v>295</v>
      </c>
      <c r="D149" s="6">
        <v>400</v>
      </c>
      <c r="E149" s="6">
        <v>39</v>
      </c>
      <c r="F149" s="34">
        <v>72.400000000000006</v>
      </c>
      <c r="G149" s="15">
        <v>78</v>
      </c>
      <c r="H149" s="34">
        <v>76.5</v>
      </c>
      <c r="I149" s="15">
        <v>66.400000000000006</v>
      </c>
      <c r="J149" s="34">
        <v>66.099999999999994</v>
      </c>
      <c r="K149" s="25"/>
      <c r="L149" s="25"/>
    </row>
    <row r="150" spans="1:12" ht="15">
      <c r="A150" s="30"/>
      <c r="B150" s="23" t="s">
        <v>506</v>
      </c>
      <c r="C150" s="6">
        <v>290</v>
      </c>
      <c r="D150" s="6">
        <v>360</v>
      </c>
      <c r="E150" s="310" t="s">
        <v>110</v>
      </c>
      <c r="F150" s="311"/>
      <c r="G150" s="311"/>
      <c r="H150" s="311"/>
      <c r="I150" s="311"/>
      <c r="J150" s="312"/>
      <c r="K150" s="25"/>
      <c r="L150" s="25"/>
    </row>
    <row r="151" spans="1:12" ht="15">
      <c r="A151" s="338" t="s">
        <v>191</v>
      </c>
      <c r="B151" s="339"/>
      <c r="C151" s="6"/>
      <c r="D151" s="6"/>
      <c r="E151" s="224"/>
      <c r="F151" s="225"/>
      <c r="G151" s="226"/>
      <c r="H151" s="225"/>
      <c r="I151" s="226"/>
      <c r="J151" s="225"/>
      <c r="K151" s="25"/>
      <c r="L151" s="25"/>
    </row>
    <row r="152" spans="1:12" ht="15">
      <c r="A152" s="9" t="s">
        <v>4</v>
      </c>
      <c r="B152" s="5" t="s">
        <v>192</v>
      </c>
      <c r="C152" s="6" t="s">
        <v>193</v>
      </c>
      <c r="D152" s="88">
        <v>500</v>
      </c>
      <c r="E152" s="187">
        <f t="shared" ref="E152:J152" si="14">SUM(E153,E154,E156,E157)</f>
        <v>117.2</v>
      </c>
      <c r="F152" s="187">
        <f t="shared" si="14"/>
        <v>241.4</v>
      </c>
      <c r="G152" s="187">
        <f t="shared" si="14"/>
        <v>264.2</v>
      </c>
      <c r="H152" s="187">
        <f t="shared" si="14"/>
        <v>194.8</v>
      </c>
      <c r="I152" s="187">
        <f t="shared" si="14"/>
        <v>201.4</v>
      </c>
      <c r="J152" s="187">
        <f t="shared" si="14"/>
        <v>204.29999999999998</v>
      </c>
      <c r="K152" s="25"/>
      <c r="L152" s="25"/>
    </row>
    <row r="153" spans="1:12" ht="15" customHeight="1">
      <c r="A153" s="30"/>
      <c r="B153" s="5" t="s">
        <v>194</v>
      </c>
      <c r="C153" s="6">
        <v>185</v>
      </c>
      <c r="D153" s="88">
        <v>300</v>
      </c>
      <c r="E153" s="34">
        <v>16</v>
      </c>
      <c r="F153" s="34">
        <v>29.4</v>
      </c>
      <c r="G153" s="34">
        <v>33</v>
      </c>
      <c r="H153" s="34">
        <v>27</v>
      </c>
      <c r="I153" s="34">
        <v>26</v>
      </c>
      <c r="J153" s="34">
        <v>27.1</v>
      </c>
      <c r="K153" s="25"/>
      <c r="L153" s="25"/>
    </row>
    <row r="154" spans="1:12" ht="15">
      <c r="A154" s="30"/>
      <c r="B154" s="5" t="s">
        <v>195</v>
      </c>
      <c r="C154" s="6" t="s">
        <v>588</v>
      </c>
      <c r="D154" s="6">
        <v>400</v>
      </c>
      <c r="E154" s="6">
        <v>75</v>
      </c>
      <c r="F154" s="34">
        <v>121</v>
      </c>
      <c r="G154" s="15">
        <v>123</v>
      </c>
      <c r="H154" s="34">
        <v>119</v>
      </c>
      <c r="I154" s="15">
        <v>129.1</v>
      </c>
      <c r="J154" s="34">
        <v>136</v>
      </c>
      <c r="K154" s="25"/>
      <c r="L154" s="25"/>
    </row>
    <row r="155" spans="1:12" ht="15" customHeight="1">
      <c r="A155" s="30"/>
      <c r="B155" s="5" t="s">
        <v>196</v>
      </c>
      <c r="C155" s="6">
        <v>225</v>
      </c>
      <c r="D155" s="88">
        <v>300</v>
      </c>
      <c r="E155" s="310" t="s">
        <v>110</v>
      </c>
      <c r="F155" s="311"/>
      <c r="G155" s="311"/>
      <c r="H155" s="311"/>
      <c r="I155" s="311"/>
      <c r="J155" s="312"/>
      <c r="K155" s="25"/>
      <c r="L155" s="25"/>
    </row>
    <row r="156" spans="1:12" ht="15">
      <c r="A156" s="30"/>
      <c r="B156" s="5" t="s">
        <v>197</v>
      </c>
      <c r="C156" s="6">
        <v>351</v>
      </c>
      <c r="D156" s="6">
        <v>250</v>
      </c>
      <c r="E156" s="6">
        <v>11</v>
      </c>
      <c r="F156" s="34">
        <v>44</v>
      </c>
      <c r="G156" s="15">
        <v>47.2</v>
      </c>
      <c r="H156" s="34">
        <v>20.399999999999999</v>
      </c>
      <c r="I156" s="15">
        <v>22.3</v>
      </c>
      <c r="J156" s="34">
        <v>19</v>
      </c>
      <c r="K156" s="25"/>
      <c r="L156" s="25"/>
    </row>
    <row r="157" spans="1:12" ht="15" customHeight="1">
      <c r="A157" s="30"/>
      <c r="B157" s="23" t="s">
        <v>536</v>
      </c>
      <c r="C157" s="6" t="s">
        <v>589</v>
      </c>
      <c r="D157" s="6">
        <v>360</v>
      </c>
      <c r="E157" s="115">
        <v>15.2</v>
      </c>
      <c r="F157" s="115">
        <v>47</v>
      </c>
      <c r="G157" s="115">
        <v>61</v>
      </c>
      <c r="H157" s="115">
        <v>28.4</v>
      </c>
      <c r="I157" s="115">
        <v>24</v>
      </c>
      <c r="J157" s="115">
        <v>22.2</v>
      </c>
      <c r="K157" s="25"/>
      <c r="L157" s="25"/>
    </row>
    <row r="158" spans="1:12" ht="15">
      <c r="A158" s="30"/>
      <c r="B158" s="6"/>
      <c r="C158" s="6"/>
      <c r="D158" s="6"/>
      <c r="E158" s="6"/>
      <c r="F158" s="34"/>
      <c r="G158" s="15"/>
      <c r="H158" s="34"/>
      <c r="I158" s="15"/>
      <c r="J158" s="34"/>
      <c r="K158" s="25"/>
      <c r="L158" s="25"/>
    </row>
    <row r="159" spans="1:12" ht="15">
      <c r="A159" s="30"/>
      <c r="B159" s="6"/>
      <c r="C159" s="6"/>
      <c r="D159" s="6"/>
      <c r="E159" s="6"/>
      <c r="F159" s="34"/>
      <c r="G159" s="15"/>
      <c r="H159" s="34"/>
      <c r="I159" s="15"/>
      <c r="J159" s="34"/>
      <c r="K159" s="25"/>
      <c r="L159" s="25"/>
    </row>
    <row r="160" spans="1:12" ht="15">
      <c r="A160" s="30"/>
      <c r="B160" s="6"/>
      <c r="C160" s="6"/>
      <c r="D160" s="6"/>
      <c r="E160" s="6"/>
      <c r="F160" s="34"/>
      <c r="G160" s="15"/>
      <c r="H160" s="34"/>
      <c r="I160" s="15"/>
      <c r="J160" s="34"/>
      <c r="K160" s="25"/>
      <c r="L160" s="25"/>
    </row>
    <row r="161" spans="1:13" ht="15" customHeight="1">
      <c r="A161" s="334" t="s">
        <v>0</v>
      </c>
      <c r="B161" s="335"/>
      <c r="C161" s="316" t="s">
        <v>1</v>
      </c>
      <c r="D161" s="318"/>
      <c r="E161" s="316" t="s">
        <v>2</v>
      </c>
      <c r="F161" s="317"/>
      <c r="G161" s="317"/>
      <c r="H161" s="317"/>
      <c r="I161" s="317"/>
      <c r="J161" s="318"/>
      <c r="K161" s="29"/>
      <c r="L161" s="29"/>
      <c r="M161" s="29"/>
    </row>
    <row r="162" spans="1:13" ht="15.75">
      <c r="A162" s="336"/>
      <c r="B162" s="337"/>
      <c r="C162" s="10" t="s">
        <v>484</v>
      </c>
      <c r="D162" s="10" t="s">
        <v>483</v>
      </c>
      <c r="E162" s="102" t="str">
        <f>$E$4</f>
        <v>4.00</v>
      </c>
      <c r="F162" s="92" t="str">
        <f>$F$4</f>
        <v>9.00</v>
      </c>
      <c r="G162" s="92">
        <v>14</v>
      </c>
      <c r="H162" s="62" t="str">
        <f>$H$4</f>
        <v>18.00</v>
      </c>
      <c r="I162" s="93">
        <v>20</v>
      </c>
      <c r="J162" s="102">
        <v>22</v>
      </c>
      <c r="K162" s="25"/>
      <c r="L162" s="25"/>
      <c r="M162" s="25"/>
    </row>
    <row r="163" spans="1:13" ht="15">
      <c r="A163" s="320" t="s">
        <v>191</v>
      </c>
      <c r="B163" s="321"/>
      <c r="C163" s="22"/>
      <c r="D163" s="22"/>
      <c r="E163" s="22"/>
      <c r="F163" s="22"/>
      <c r="G163" s="31"/>
      <c r="H163" s="32"/>
      <c r="I163" s="31"/>
      <c r="J163" s="32"/>
      <c r="K163" s="26"/>
      <c r="L163" s="26"/>
      <c r="M163" s="26"/>
    </row>
    <row r="164" spans="1:13" ht="15">
      <c r="A164" s="9" t="s">
        <v>8</v>
      </c>
      <c r="B164" s="5" t="s">
        <v>198</v>
      </c>
      <c r="C164" s="6" t="s">
        <v>199</v>
      </c>
      <c r="D164" s="6">
        <v>600</v>
      </c>
      <c r="E164" s="184">
        <f t="shared" ref="E164:J164" si="15">SUM(E165:E166,E168)</f>
        <v>49.7</v>
      </c>
      <c r="F164" s="184">
        <f t="shared" si="15"/>
        <v>167.5</v>
      </c>
      <c r="G164" s="184">
        <f t="shared" si="15"/>
        <v>178.8</v>
      </c>
      <c r="H164" s="184">
        <f t="shared" si="15"/>
        <v>93.8</v>
      </c>
      <c r="I164" s="184">
        <f t="shared" si="15"/>
        <v>95.8</v>
      </c>
      <c r="J164" s="184">
        <f t="shared" si="15"/>
        <v>95.4</v>
      </c>
      <c r="K164" s="25"/>
      <c r="L164" s="25"/>
      <c r="M164" s="25"/>
    </row>
    <row r="165" spans="1:13" ht="15">
      <c r="A165" s="30"/>
      <c r="B165" s="5" t="s">
        <v>200</v>
      </c>
      <c r="C165" s="6">
        <v>351</v>
      </c>
      <c r="D165" s="6">
        <v>250</v>
      </c>
      <c r="E165" s="6">
        <v>44.2</v>
      </c>
      <c r="F165" s="6">
        <v>81.400000000000006</v>
      </c>
      <c r="G165" s="34">
        <v>101.4</v>
      </c>
      <c r="H165" s="15">
        <v>82</v>
      </c>
      <c r="I165" s="34">
        <v>86.2</v>
      </c>
      <c r="J165" s="15">
        <v>90.2</v>
      </c>
      <c r="K165" s="25"/>
      <c r="L165" s="25"/>
      <c r="M165" s="25"/>
    </row>
    <row r="166" spans="1:13" ht="15">
      <c r="A166" s="30"/>
      <c r="B166" s="5" t="s">
        <v>201</v>
      </c>
      <c r="C166" s="6">
        <v>300</v>
      </c>
      <c r="D166" s="6">
        <v>350</v>
      </c>
      <c r="E166" s="6">
        <v>3.1</v>
      </c>
      <c r="F166" s="6">
        <v>67.099999999999994</v>
      </c>
      <c r="G166" s="6">
        <v>58</v>
      </c>
      <c r="H166" s="34">
        <v>6.3</v>
      </c>
      <c r="I166" s="15">
        <v>6.5</v>
      </c>
      <c r="J166" s="15">
        <v>2.7</v>
      </c>
      <c r="K166" s="25"/>
      <c r="L166" s="25"/>
      <c r="M166" s="25"/>
    </row>
    <row r="167" spans="1:13" ht="15" customHeight="1">
      <c r="A167" s="30"/>
      <c r="B167" s="5" t="s">
        <v>202</v>
      </c>
      <c r="C167" s="6">
        <v>212</v>
      </c>
      <c r="D167" s="88">
        <v>300</v>
      </c>
      <c r="E167" s="310" t="s">
        <v>110</v>
      </c>
      <c r="F167" s="311"/>
      <c r="G167" s="311"/>
      <c r="H167" s="311"/>
      <c r="I167" s="311"/>
      <c r="J167" s="312"/>
      <c r="K167" s="25"/>
      <c r="L167" s="25"/>
      <c r="M167" s="25"/>
    </row>
    <row r="168" spans="1:13" ht="15" customHeight="1">
      <c r="A168" s="30"/>
      <c r="B168" s="5" t="s">
        <v>203</v>
      </c>
      <c r="C168" s="6">
        <v>390</v>
      </c>
      <c r="D168" s="6">
        <v>240</v>
      </c>
      <c r="E168" s="250">
        <v>2.4</v>
      </c>
      <c r="F168" s="115">
        <v>19</v>
      </c>
      <c r="G168" s="251">
        <v>19.399999999999999</v>
      </c>
      <c r="H168" s="115">
        <v>5.5</v>
      </c>
      <c r="I168" s="251">
        <v>3.1</v>
      </c>
      <c r="J168" s="115">
        <v>2.5</v>
      </c>
      <c r="K168" s="25"/>
      <c r="L168" s="25"/>
      <c r="M168" s="25"/>
    </row>
    <row r="169" spans="1:13" ht="15">
      <c r="A169" s="30"/>
      <c r="B169" s="6"/>
      <c r="C169" s="6"/>
      <c r="D169" s="6"/>
      <c r="E169" s="6"/>
      <c r="F169" s="6"/>
      <c r="G169" s="34"/>
      <c r="H169" s="15"/>
      <c r="I169" s="34"/>
      <c r="J169" s="15"/>
      <c r="K169" s="25"/>
      <c r="L169" s="25"/>
      <c r="M169" s="25"/>
    </row>
    <row r="170" spans="1:13" ht="15">
      <c r="A170" s="320" t="s">
        <v>204</v>
      </c>
      <c r="B170" s="321"/>
      <c r="C170" s="6"/>
      <c r="D170" s="6"/>
      <c r="E170" s="224"/>
      <c r="F170" s="224"/>
      <c r="G170" s="225"/>
      <c r="H170" s="226"/>
      <c r="I170" s="225"/>
      <c r="J170" s="226"/>
      <c r="K170" s="25"/>
      <c r="L170" s="25"/>
      <c r="M170" s="25"/>
    </row>
    <row r="171" spans="1:13" ht="15">
      <c r="A171" s="9" t="s">
        <v>4</v>
      </c>
      <c r="B171" s="5" t="s">
        <v>205</v>
      </c>
      <c r="C171" s="6" t="s">
        <v>206</v>
      </c>
      <c r="D171" s="6">
        <v>600</v>
      </c>
      <c r="E171" s="184">
        <f t="shared" ref="E171:J171" si="16">SUM(E172:E174)</f>
        <v>108</v>
      </c>
      <c r="F171" s="6">
        <f t="shared" si="16"/>
        <v>164.5</v>
      </c>
      <c r="G171" s="6">
        <f t="shared" si="16"/>
        <v>182.1</v>
      </c>
      <c r="H171" s="6">
        <f t="shared" si="16"/>
        <v>163</v>
      </c>
      <c r="I171" s="6">
        <f t="shared" si="16"/>
        <v>158.80000000000001</v>
      </c>
      <c r="J171" s="6">
        <f t="shared" si="16"/>
        <v>165.5</v>
      </c>
      <c r="K171" s="25"/>
      <c r="L171" s="25"/>
      <c r="M171" s="25"/>
    </row>
    <row r="172" spans="1:13" ht="15">
      <c r="A172" s="30"/>
      <c r="B172" s="5" t="s">
        <v>207</v>
      </c>
      <c r="C172" s="6">
        <v>340</v>
      </c>
      <c r="D172" s="6">
        <v>250</v>
      </c>
      <c r="E172" s="6">
        <v>87</v>
      </c>
      <c r="F172" s="6">
        <v>133</v>
      </c>
      <c r="G172" s="34">
        <v>153</v>
      </c>
      <c r="H172" s="15">
        <v>128</v>
      </c>
      <c r="I172" s="34">
        <v>124</v>
      </c>
      <c r="J172" s="15">
        <v>131.30000000000001</v>
      </c>
      <c r="K172" s="25"/>
      <c r="L172" s="25"/>
      <c r="M172" s="25"/>
    </row>
    <row r="173" spans="1:13" ht="15">
      <c r="A173" s="30"/>
      <c r="B173" s="5" t="s">
        <v>208</v>
      </c>
      <c r="C173" s="6">
        <v>295</v>
      </c>
      <c r="D173" s="6">
        <v>400</v>
      </c>
      <c r="E173" s="6">
        <v>15</v>
      </c>
      <c r="F173" s="6">
        <v>21.3</v>
      </c>
      <c r="G173" s="34">
        <v>18.100000000000001</v>
      </c>
      <c r="H173" s="15">
        <v>24</v>
      </c>
      <c r="I173" s="34">
        <v>23.5</v>
      </c>
      <c r="J173" s="15">
        <v>25</v>
      </c>
      <c r="K173" s="25"/>
      <c r="L173" s="25"/>
      <c r="M173" s="25"/>
    </row>
    <row r="174" spans="1:13" ht="15">
      <c r="A174" s="30"/>
      <c r="B174" s="5" t="s">
        <v>209</v>
      </c>
      <c r="C174" s="6">
        <v>221</v>
      </c>
      <c r="D174" s="6">
        <v>300</v>
      </c>
      <c r="E174" s="6">
        <v>6</v>
      </c>
      <c r="F174" s="6">
        <v>10.199999999999999</v>
      </c>
      <c r="G174" s="34">
        <v>11</v>
      </c>
      <c r="H174" s="15">
        <v>11</v>
      </c>
      <c r="I174" s="34">
        <v>11.3</v>
      </c>
      <c r="J174" s="15">
        <v>9.1999999999999993</v>
      </c>
      <c r="K174" s="25"/>
      <c r="L174" s="25"/>
      <c r="M174" s="25"/>
    </row>
    <row r="175" spans="1:13" ht="15">
      <c r="A175" s="30"/>
      <c r="B175" s="5"/>
      <c r="C175" s="6"/>
      <c r="D175" s="6"/>
      <c r="E175" s="224"/>
      <c r="F175" s="224"/>
      <c r="G175" s="225"/>
      <c r="H175" s="226"/>
      <c r="I175" s="225"/>
      <c r="J175" s="226"/>
      <c r="K175" s="25"/>
      <c r="L175" s="25"/>
      <c r="M175" s="25"/>
    </row>
    <row r="176" spans="1:13" ht="15">
      <c r="A176" s="9" t="s">
        <v>8</v>
      </c>
      <c r="B176" s="5" t="s">
        <v>210</v>
      </c>
      <c r="C176" s="6" t="s">
        <v>211</v>
      </c>
      <c r="D176" s="6">
        <v>600</v>
      </c>
      <c r="E176" s="184">
        <f t="shared" ref="E176:J176" si="17">SUM(E177:E179)</f>
        <v>43</v>
      </c>
      <c r="F176" s="184">
        <f t="shared" si="17"/>
        <v>71.3</v>
      </c>
      <c r="G176" s="184">
        <f t="shared" si="17"/>
        <v>73.2</v>
      </c>
      <c r="H176" s="184">
        <f t="shared" si="17"/>
        <v>78.699999999999989</v>
      </c>
      <c r="I176" s="184">
        <f t="shared" si="17"/>
        <v>86.199999999999989</v>
      </c>
      <c r="J176" s="6">
        <f t="shared" si="17"/>
        <v>90.3</v>
      </c>
      <c r="K176" s="25"/>
      <c r="L176" s="25"/>
      <c r="M176" s="25"/>
    </row>
    <row r="177" spans="1:13" ht="15">
      <c r="A177" s="30"/>
      <c r="B177" s="5" t="s">
        <v>212</v>
      </c>
      <c r="C177" s="6">
        <v>255</v>
      </c>
      <c r="D177" s="6">
        <v>400</v>
      </c>
      <c r="E177" s="6">
        <v>42</v>
      </c>
      <c r="F177" s="6">
        <v>67.400000000000006</v>
      </c>
      <c r="G177" s="34">
        <v>71.400000000000006</v>
      </c>
      <c r="H177" s="15">
        <v>74</v>
      </c>
      <c r="I177" s="34">
        <v>81</v>
      </c>
      <c r="J177" s="15">
        <v>84.4</v>
      </c>
      <c r="K177" s="25"/>
      <c r="L177" s="25"/>
      <c r="M177" s="25"/>
    </row>
    <row r="178" spans="1:13" ht="15">
      <c r="A178" s="30"/>
      <c r="B178" s="5" t="s">
        <v>213</v>
      </c>
      <c r="C178" s="6">
        <v>221</v>
      </c>
      <c r="D178" s="6">
        <v>300</v>
      </c>
      <c r="E178" s="6">
        <v>0</v>
      </c>
      <c r="F178" s="6">
        <v>1.6</v>
      </c>
      <c r="G178" s="6">
        <v>0</v>
      </c>
      <c r="H178" s="6">
        <v>1.6</v>
      </c>
      <c r="I178" s="6">
        <v>1.6</v>
      </c>
      <c r="J178" s="6">
        <v>1.6</v>
      </c>
      <c r="K178" s="25"/>
      <c r="L178" s="25"/>
      <c r="M178" s="25"/>
    </row>
    <row r="179" spans="1:13" ht="15">
      <c r="A179" s="30"/>
      <c r="B179" s="5" t="s">
        <v>214</v>
      </c>
      <c r="C179" s="6"/>
      <c r="D179" s="6"/>
      <c r="E179" s="116">
        <v>1</v>
      </c>
      <c r="F179" s="116">
        <v>2.2999999999999998</v>
      </c>
      <c r="G179" s="115">
        <v>1.8</v>
      </c>
      <c r="H179" s="298">
        <v>3.1</v>
      </c>
      <c r="I179" s="115">
        <v>3.6</v>
      </c>
      <c r="J179" s="298">
        <v>4.3</v>
      </c>
      <c r="K179" s="25"/>
      <c r="L179" s="25"/>
      <c r="M179" s="25"/>
    </row>
    <row r="180" spans="1:13" ht="15">
      <c r="A180" s="30"/>
      <c r="B180" s="6"/>
      <c r="C180" s="6"/>
      <c r="D180" s="6"/>
      <c r="E180" s="206"/>
      <c r="F180" s="206"/>
      <c r="G180" s="207"/>
      <c r="H180" s="208"/>
      <c r="I180" s="207"/>
      <c r="J180" s="208"/>
      <c r="K180" s="25"/>
      <c r="L180" s="25"/>
      <c r="M180" s="25"/>
    </row>
    <row r="181" spans="1:13" ht="15">
      <c r="A181" s="320" t="s">
        <v>215</v>
      </c>
      <c r="B181" s="321"/>
      <c r="C181" s="6"/>
      <c r="D181" s="6"/>
      <c r="E181" s="224"/>
      <c r="F181" s="224"/>
      <c r="G181" s="225"/>
      <c r="H181" s="226"/>
      <c r="I181" s="225"/>
      <c r="J181" s="226"/>
      <c r="K181" s="25"/>
      <c r="L181" s="25"/>
      <c r="M181" s="25"/>
    </row>
    <row r="182" spans="1:13" ht="15">
      <c r="A182" s="9" t="s">
        <v>4</v>
      </c>
      <c r="B182" s="5" t="s">
        <v>216</v>
      </c>
      <c r="C182" s="6">
        <v>250</v>
      </c>
      <c r="D182" s="6">
        <v>400</v>
      </c>
      <c r="E182" s="116">
        <f t="shared" ref="E182:J182" si="18">SUM(E183:E184)</f>
        <v>30</v>
      </c>
      <c r="F182" s="185">
        <f t="shared" si="18"/>
        <v>49.9</v>
      </c>
      <c r="G182" s="185">
        <f t="shared" si="18"/>
        <v>50.699999999999996</v>
      </c>
      <c r="H182" s="185">
        <f t="shared" si="18"/>
        <v>51.6</v>
      </c>
      <c r="I182" s="185">
        <f t="shared" si="18"/>
        <v>52.5</v>
      </c>
      <c r="J182" s="185">
        <f t="shared" si="18"/>
        <v>61</v>
      </c>
      <c r="K182" s="25"/>
      <c r="L182" s="25"/>
      <c r="M182" s="25"/>
    </row>
    <row r="183" spans="1:13" ht="15">
      <c r="A183" s="30"/>
      <c r="B183" s="5" t="s">
        <v>217</v>
      </c>
      <c r="C183" s="6">
        <v>186</v>
      </c>
      <c r="D183" s="6">
        <v>140</v>
      </c>
      <c r="E183" s="116">
        <v>7</v>
      </c>
      <c r="F183" s="116">
        <v>13.4</v>
      </c>
      <c r="G183" s="115">
        <v>14.4</v>
      </c>
      <c r="H183" s="113">
        <v>11.4</v>
      </c>
      <c r="I183" s="115">
        <v>11.4</v>
      </c>
      <c r="J183" s="113">
        <v>16</v>
      </c>
      <c r="K183" s="25"/>
      <c r="L183" s="25"/>
      <c r="M183" s="25"/>
    </row>
    <row r="184" spans="1:13" ht="15">
      <c r="A184" s="30"/>
      <c r="B184" s="5" t="s">
        <v>218</v>
      </c>
      <c r="C184" s="6">
        <v>203</v>
      </c>
      <c r="D184" s="6">
        <v>220</v>
      </c>
      <c r="E184" s="6">
        <v>23</v>
      </c>
      <c r="F184" s="6">
        <v>36.5</v>
      </c>
      <c r="G184" s="34">
        <v>36.299999999999997</v>
      </c>
      <c r="H184" s="15">
        <v>40.200000000000003</v>
      </c>
      <c r="I184" s="34">
        <v>41.1</v>
      </c>
      <c r="J184" s="15">
        <v>45</v>
      </c>
      <c r="K184" s="25"/>
      <c r="L184" s="25"/>
      <c r="M184" s="25"/>
    </row>
    <row r="185" spans="1:13" ht="15">
      <c r="A185" s="30"/>
      <c r="B185" s="5"/>
      <c r="C185" s="6"/>
      <c r="D185" s="6"/>
      <c r="E185" s="224"/>
      <c r="F185" s="224"/>
      <c r="G185" s="225"/>
      <c r="H185" s="226"/>
      <c r="I185" s="225"/>
      <c r="J185" s="226"/>
      <c r="K185" s="25"/>
      <c r="L185" s="25"/>
      <c r="M185" s="25"/>
    </row>
    <row r="186" spans="1:13" ht="15">
      <c r="A186" s="9" t="s">
        <v>8</v>
      </c>
      <c r="B186" s="5" t="s">
        <v>219</v>
      </c>
      <c r="C186" s="6">
        <v>306</v>
      </c>
      <c r="D186" s="6">
        <v>300</v>
      </c>
      <c r="E186" s="185">
        <f t="shared" ref="E186:J186" si="19">SUM(E187:E188)</f>
        <v>42</v>
      </c>
      <c r="F186" s="185">
        <f t="shared" si="19"/>
        <v>74.599999999999994</v>
      </c>
      <c r="G186" s="185">
        <f t="shared" si="19"/>
        <v>75.400000000000006</v>
      </c>
      <c r="H186" s="185">
        <f t="shared" si="19"/>
        <v>75</v>
      </c>
      <c r="I186" s="185">
        <f t="shared" si="19"/>
        <v>76</v>
      </c>
      <c r="J186" s="185">
        <f t="shared" si="19"/>
        <v>85.5</v>
      </c>
      <c r="K186" s="25"/>
      <c r="L186" s="25"/>
      <c r="M186" s="25"/>
    </row>
    <row r="187" spans="1:13" ht="15">
      <c r="A187" s="30"/>
      <c r="B187" s="5" t="s">
        <v>220</v>
      </c>
      <c r="C187" s="6">
        <v>191</v>
      </c>
      <c r="D187" s="88">
        <v>300</v>
      </c>
      <c r="E187" s="73">
        <v>20</v>
      </c>
      <c r="F187" s="34">
        <v>38.299999999999997</v>
      </c>
      <c r="G187" s="76">
        <v>39</v>
      </c>
      <c r="H187" s="34">
        <v>35</v>
      </c>
      <c r="I187" s="76">
        <v>34</v>
      </c>
      <c r="J187" s="34">
        <v>41.3</v>
      </c>
      <c r="K187" s="25"/>
      <c r="L187" s="25"/>
      <c r="M187" s="25"/>
    </row>
    <row r="188" spans="1:13" ht="15">
      <c r="A188" s="30"/>
      <c r="B188" s="5" t="s">
        <v>221</v>
      </c>
      <c r="C188" s="6">
        <v>180</v>
      </c>
      <c r="D188" s="6">
        <v>200</v>
      </c>
      <c r="E188" s="34">
        <v>22</v>
      </c>
      <c r="F188" s="34">
        <v>36.299999999999997</v>
      </c>
      <c r="G188" s="34">
        <v>36.4</v>
      </c>
      <c r="H188" s="34">
        <v>40</v>
      </c>
      <c r="I188" s="34">
        <v>42</v>
      </c>
      <c r="J188" s="34">
        <v>44.2</v>
      </c>
      <c r="K188" s="25"/>
      <c r="L188" s="25"/>
      <c r="M188" s="25"/>
    </row>
    <row r="189" spans="1:13" ht="15">
      <c r="A189" s="30"/>
      <c r="B189" s="5"/>
      <c r="C189" s="6"/>
      <c r="D189" s="6"/>
      <c r="E189" s="6"/>
      <c r="F189" s="6"/>
      <c r="G189" s="34"/>
      <c r="H189" s="15"/>
      <c r="I189" s="34"/>
      <c r="J189" s="15"/>
      <c r="K189" s="25"/>
      <c r="L189" s="25"/>
      <c r="M189" s="25"/>
    </row>
    <row r="190" spans="1:13" ht="15">
      <c r="A190" s="30"/>
      <c r="B190" s="6"/>
      <c r="C190" s="6"/>
      <c r="D190" s="6"/>
      <c r="E190" s="6"/>
      <c r="F190" s="6"/>
      <c r="G190" s="34"/>
      <c r="H190" s="15"/>
      <c r="I190" s="34"/>
      <c r="J190" s="15"/>
      <c r="K190" s="25"/>
      <c r="L190" s="25"/>
      <c r="M190" s="25"/>
    </row>
    <row r="191" spans="1:13" ht="15">
      <c r="A191" s="320" t="s">
        <v>222</v>
      </c>
      <c r="B191" s="321"/>
      <c r="C191" s="6"/>
      <c r="D191" s="6"/>
      <c r="E191" s="224"/>
      <c r="F191" s="224"/>
      <c r="G191" s="225"/>
      <c r="H191" s="226"/>
      <c r="I191" s="225"/>
      <c r="J191" s="226"/>
      <c r="K191" s="25"/>
      <c r="L191" s="25"/>
      <c r="M191" s="25"/>
    </row>
    <row r="192" spans="1:13" ht="15">
      <c r="A192" s="9" t="s">
        <v>4</v>
      </c>
      <c r="B192" s="5" t="s">
        <v>223</v>
      </c>
      <c r="C192" s="6" t="s">
        <v>224</v>
      </c>
      <c r="D192" s="6">
        <v>500</v>
      </c>
      <c r="E192" s="184">
        <f t="shared" ref="E192:J192" si="20">SUM(E193:E198)</f>
        <v>40.5</v>
      </c>
      <c r="F192" s="184">
        <f t="shared" si="20"/>
        <v>102.99999999999999</v>
      </c>
      <c r="G192" s="184">
        <f t="shared" si="20"/>
        <v>93.600000000000009</v>
      </c>
      <c r="H192" s="184">
        <f t="shared" si="20"/>
        <v>95.2</v>
      </c>
      <c r="I192" s="184">
        <f t="shared" si="20"/>
        <v>85.3</v>
      </c>
      <c r="J192" s="184">
        <f t="shared" si="20"/>
        <v>94.500000000000014</v>
      </c>
      <c r="K192" s="25"/>
      <c r="L192" s="25"/>
      <c r="M192" s="25"/>
    </row>
    <row r="193" spans="1:13" ht="15">
      <c r="A193" s="30"/>
      <c r="B193" s="5" t="s">
        <v>225</v>
      </c>
      <c r="C193" s="6">
        <v>196</v>
      </c>
      <c r="D193" s="6">
        <v>300</v>
      </c>
      <c r="E193" s="6">
        <v>11</v>
      </c>
      <c r="F193" s="6">
        <v>38.299999999999997</v>
      </c>
      <c r="G193" s="34">
        <v>25</v>
      </c>
      <c r="H193" s="15">
        <v>39.6</v>
      </c>
      <c r="I193" s="34">
        <v>28.2</v>
      </c>
      <c r="J193" s="15">
        <v>30.4</v>
      </c>
      <c r="K193" s="25"/>
      <c r="L193" s="25"/>
      <c r="M193" s="25"/>
    </row>
    <row r="194" spans="1:13" ht="15">
      <c r="A194" s="30"/>
      <c r="B194" s="5" t="s">
        <v>226</v>
      </c>
      <c r="C194" s="6">
        <v>175</v>
      </c>
      <c r="D194" s="6">
        <v>150</v>
      </c>
      <c r="E194" s="6">
        <v>28</v>
      </c>
      <c r="F194" s="6">
        <v>51.4</v>
      </c>
      <c r="G194" s="34">
        <v>53</v>
      </c>
      <c r="H194" s="15">
        <v>46.2</v>
      </c>
      <c r="I194" s="34">
        <v>49.4</v>
      </c>
      <c r="J194" s="15">
        <v>58</v>
      </c>
      <c r="K194" s="25"/>
      <c r="L194" s="25"/>
      <c r="M194" s="25"/>
    </row>
    <row r="195" spans="1:13" ht="15">
      <c r="A195" s="30"/>
      <c r="B195" s="5" t="s">
        <v>227</v>
      </c>
      <c r="C195" s="6">
        <v>260</v>
      </c>
      <c r="D195" s="6">
        <v>280</v>
      </c>
      <c r="E195" s="116">
        <v>0.2</v>
      </c>
      <c r="F195" s="116">
        <v>0.3</v>
      </c>
      <c r="G195" s="114">
        <v>0.2</v>
      </c>
      <c r="H195" s="115">
        <v>0.1</v>
      </c>
      <c r="I195" s="113">
        <v>0.2</v>
      </c>
      <c r="J195" s="113">
        <v>0.2</v>
      </c>
      <c r="K195" s="25"/>
      <c r="L195" s="25"/>
      <c r="M195" s="25"/>
    </row>
    <row r="196" spans="1:13" ht="15">
      <c r="A196" s="30"/>
      <c r="B196" s="5" t="s">
        <v>228</v>
      </c>
      <c r="C196" s="6">
        <v>203</v>
      </c>
      <c r="D196" s="6">
        <v>140</v>
      </c>
      <c r="E196" s="310" t="s">
        <v>91</v>
      </c>
      <c r="F196" s="311"/>
      <c r="G196" s="311"/>
      <c r="H196" s="311"/>
      <c r="I196" s="311"/>
      <c r="J196" s="312"/>
      <c r="K196" s="25"/>
      <c r="L196" s="25"/>
      <c r="M196" s="25"/>
    </row>
    <row r="197" spans="1:13" ht="15">
      <c r="A197" s="30"/>
      <c r="B197" s="5" t="s">
        <v>229</v>
      </c>
      <c r="C197" s="6">
        <v>132</v>
      </c>
      <c r="D197" s="6">
        <v>140</v>
      </c>
      <c r="E197" s="116">
        <v>0</v>
      </c>
      <c r="F197" s="116">
        <v>0</v>
      </c>
      <c r="G197" s="115">
        <v>0</v>
      </c>
      <c r="H197" s="113">
        <v>0</v>
      </c>
      <c r="I197" s="115">
        <v>0</v>
      </c>
      <c r="J197" s="113">
        <v>0</v>
      </c>
      <c r="K197" s="25"/>
      <c r="L197" s="25"/>
      <c r="M197" s="25"/>
    </row>
    <row r="198" spans="1:13" ht="15">
      <c r="A198" s="30"/>
      <c r="B198" s="5" t="s">
        <v>230</v>
      </c>
      <c r="C198" s="6"/>
      <c r="D198" s="88">
        <v>70</v>
      </c>
      <c r="E198" s="34">
        <v>1.3</v>
      </c>
      <c r="F198" s="6">
        <v>13</v>
      </c>
      <c r="G198" s="34">
        <v>15.4</v>
      </c>
      <c r="H198" s="15">
        <v>9.3000000000000007</v>
      </c>
      <c r="I198" s="34">
        <v>7.5</v>
      </c>
      <c r="J198" s="15">
        <v>5.9</v>
      </c>
      <c r="K198" s="27"/>
      <c r="L198" s="27"/>
      <c r="M198" s="27"/>
    </row>
    <row r="199" spans="1:13" ht="15">
      <c r="A199" s="30"/>
      <c r="B199" s="6"/>
      <c r="C199" s="6"/>
      <c r="D199" s="6"/>
      <c r="E199" s="224"/>
      <c r="F199" s="224"/>
      <c r="G199" s="225"/>
      <c r="H199" s="226"/>
      <c r="I199" s="225"/>
      <c r="J199" s="226"/>
      <c r="K199" s="25"/>
      <c r="L199" s="25"/>
      <c r="M199" s="25"/>
    </row>
    <row r="200" spans="1:13" ht="15">
      <c r="A200" s="9" t="s">
        <v>8</v>
      </c>
      <c r="B200" s="5" t="s">
        <v>231</v>
      </c>
      <c r="C200" s="6" t="s">
        <v>232</v>
      </c>
      <c r="D200" s="6">
        <v>500</v>
      </c>
      <c r="E200" s="188">
        <f t="shared" ref="E200:J200" si="21">SUM(E201:E205)</f>
        <v>97.5</v>
      </c>
      <c r="F200" s="139">
        <f t="shared" si="21"/>
        <v>195.3</v>
      </c>
      <c r="G200" s="139">
        <f t="shared" si="21"/>
        <v>197.3</v>
      </c>
      <c r="H200" s="139">
        <f t="shared" si="21"/>
        <v>162.39999999999998</v>
      </c>
      <c r="I200" s="139">
        <f t="shared" si="21"/>
        <v>158.19999999999999</v>
      </c>
      <c r="J200" s="139">
        <f t="shared" si="21"/>
        <v>168.2</v>
      </c>
      <c r="K200" s="25"/>
      <c r="L200" s="25"/>
      <c r="M200" s="25"/>
    </row>
    <row r="201" spans="1:13" ht="15">
      <c r="A201" s="7"/>
      <c r="B201" s="5" t="s">
        <v>233</v>
      </c>
      <c r="C201" s="6">
        <v>254</v>
      </c>
      <c r="D201" s="6">
        <v>170</v>
      </c>
      <c r="E201" s="139">
        <v>1.1000000000000001</v>
      </c>
      <c r="F201" s="139">
        <v>4.3</v>
      </c>
      <c r="G201" s="140">
        <v>7.4</v>
      </c>
      <c r="H201" s="141">
        <v>2.1</v>
      </c>
      <c r="I201" s="140">
        <v>2.7</v>
      </c>
      <c r="J201" s="141">
        <v>1.7</v>
      </c>
      <c r="K201" s="25"/>
      <c r="L201" s="25"/>
      <c r="M201" s="25"/>
    </row>
    <row r="202" spans="1:13" ht="15">
      <c r="A202" s="7"/>
      <c r="B202" s="5" t="s">
        <v>234</v>
      </c>
      <c r="C202" s="6">
        <v>203</v>
      </c>
      <c r="D202" s="6">
        <v>200</v>
      </c>
      <c r="E202" s="6">
        <v>35.4</v>
      </c>
      <c r="F202" s="6">
        <v>95</v>
      </c>
      <c r="G202" s="34">
        <v>87.4</v>
      </c>
      <c r="H202" s="15">
        <v>73.3</v>
      </c>
      <c r="I202" s="34">
        <v>63</v>
      </c>
      <c r="J202" s="15">
        <v>66.2</v>
      </c>
      <c r="K202" s="25"/>
      <c r="L202" s="25"/>
      <c r="M202" s="25"/>
    </row>
    <row r="203" spans="1:13" ht="15">
      <c r="A203" s="7"/>
      <c r="B203" s="5" t="s">
        <v>235</v>
      </c>
      <c r="C203" s="6">
        <v>175</v>
      </c>
      <c r="D203" s="6">
        <v>225</v>
      </c>
      <c r="E203" s="6">
        <v>61</v>
      </c>
      <c r="F203" s="6">
        <v>96</v>
      </c>
      <c r="G203" s="34">
        <v>102.5</v>
      </c>
      <c r="H203" s="15">
        <v>87</v>
      </c>
      <c r="I203" s="34">
        <v>92.5</v>
      </c>
      <c r="J203" s="15">
        <v>100.3</v>
      </c>
      <c r="K203" s="25"/>
      <c r="L203" s="25"/>
      <c r="M203" s="25"/>
    </row>
    <row r="204" spans="1:13" ht="15" customHeight="1">
      <c r="A204" s="7"/>
      <c r="B204" s="5" t="s">
        <v>236</v>
      </c>
      <c r="C204" s="2"/>
      <c r="D204" s="88">
        <v>70</v>
      </c>
      <c r="E204" s="310" t="s">
        <v>471</v>
      </c>
      <c r="F204" s="311"/>
      <c r="G204" s="311"/>
      <c r="H204" s="311"/>
      <c r="I204" s="311"/>
      <c r="J204" s="312"/>
      <c r="K204" s="25"/>
      <c r="L204" s="25"/>
      <c r="M204" s="25"/>
    </row>
    <row r="205" spans="1:13" ht="15" customHeight="1">
      <c r="A205" s="7"/>
      <c r="B205" s="5" t="s">
        <v>237</v>
      </c>
      <c r="C205" s="2"/>
      <c r="D205" s="88">
        <v>70</v>
      </c>
      <c r="E205" s="310" t="s">
        <v>467</v>
      </c>
      <c r="F205" s="311"/>
      <c r="G205" s="311"/>
      <c r="H205" s="311"/>
      <c r="I205" s="311"/>
      <c r="J205" s="312"/>
      <c r="K205" s="25"/>
      <c r="L205" s="25"/>
      <c r="M205" s="25"/>
    </row>
    <row r="206" spans="1:13" ht="15">
      <c r="A206" s="30"/>
      <c r="B206" s="6"/>
      <c r="C206" s="6"/>
      <c r="D206" s="6"/>
      <c r="E206" s="6"/>
      <c r="F206" s="6"/>
      <c r="G206" s="34"/>
      <c r="H206" s="15"/>
      <c r="I206" s="34"/>
      <c r="J206" s="15"/>
      <c r="K206" s="25"/>
      <c r="L206" s="25"/>
      <c r="M206" s="25"/>
    </row>
    <row r="207" spans="1:13" ht="15">
      <c r="A207" s="338" t="s">
        <v>238</v>
      </c>
      <c r="B207" s="339"/>
      <c r="C207" s="6"/>
      <c r="D207" s="6"/>
      <c r="E207" s="224"/>
      <c r="F207" s="224"/>
      <c r="G207" s="225"/>
      <c r="H207" s="226"/>
      <c r="I207" s="225"/>
      <c r="J207" s="226"/>
      <c r="K207" s="25"/>
      <c r="L207" s="25"/>
      <c r="M207" s="25"/>
    </row>
    <row r="208" spans="1:13" ht="15">
      <c r="A208" s="9" t="s">
        <v>4</v>
      </c>
      <c r="B208" s="5" t="s">
        <v>239</v>
      </c>
      <c r="C208" s="6" t="s">
        <v>240</v>
      </c>
      <c r="D208" s="6">
        <v>600</v>
      </c>
      <c r="E208" s="185">
        <f t="shared" ref="E208:J208" si="22">SUM(E209:E212)</f>
        <v>66.8</v>
      </c>
      <c r="F208" s="116">
        <f t="shared" si="22"/>
        <v>106.60000000000001</v>
      </c>
      <c r="G208" s="116">
        <f t="shared" si="22"/>
        <v>107.6</v>
      </c>
      <c r="H208" s="116">
        <f t="shared" si="22"/>
        <v>113.39999999999999</v>
      </c>
      <c r="I208" s="116">
        <f t="shared" si="22"/>
        <v>120.19999999999999</v>
      </c>
      <c r="J208" s="116">
        <f t="shared" si="22"/>
        <v>124.9</v>
      </c>
      <c r="K208" s="25"/>
      <c r="L208" s="25"/>
      <c r="M208" s="25"/>
    </row>
    <row r="209" spans="1:13" ht="15">
      <c r="A209" s="7"/>
      <c r="B209" s="5" t="s">
        <v>496</v>
      </c>
      <c r="C209" s="6">
        <v>225</v>
      </c>
      <c r="D209" s="6">
        <v>300</v>
      </c>
      <c r="E209" s="116">
        <v>1.4</v>
      </c>
      <c r="F209" s="116">
        <v>4</v>
      </c>
      <c r="G209" s="115">
        <v>3.1</v>
      </c>
      <c r="H209" s="113">
        <v>3.6</v>
      </c>
      <c r="I209" s="115">
        <v>3.3</v>
      </c>
      <c r="J209" s="113">
        <v>3.9</v>
      </c>
      <c r="K209" s="25"/>
      <c r="L209" s="25"/>
      <c r="M209" s="25"/>
    </row>
    <row r="210" spans="1:13" ht="15">
      <c r="A210" s="7"/>
      <c r="B210" s="5" t="s">
        <v>242</v>
      </c>
      <c r="C210" s="6">
        <v>390</v>
      </c>
      <c r="D210" s="6">
        <v>300</v>
      </c>
      <c r="E210" s="116">
        <v>46</v>
      </c>
      <c r="F210" s="116">
        <v>66.400000000000006</v>
      </c>
      <c r="G210" s="115">
        <v>70.099999999999994</v>
      </c>
      <c r="H210" s="113">
        <v>71</v>
      </c>
      <c r="I210" s="115">
        <v>78</v>
      </c>
      <c r="J210" s="113">
        <v>78</v>
      </c>
      <c r="K210" s="25"/>
      <c r="L210" s="25"/>
      <c r="M210" s="25"/>
    </row>
    <row r="211" spans="1:13" ht="15">
      <c r="A211" s="7"/>
      <c r="B211" s="5" t="s">
        <v>243</v>
      </c>
      <c r="C211" s="6" t="s">
        <v>161</v>
      </c>
      <c r="D211" s="6">
        <v>300</v>
      </c>
      <c r="E211" s="116">
        <v>16</v>
      </c>
      <c r="F211" s="116">
        <v>29</v>
      </c>
      <c r="G211" s="115">
        <v>29.4</v>
      </c>
      <c r="H211" s="113">
        <v>32</v>
      </c>
      <c r="I211" s="115">
        <v>31.4</v>
      </c>
      <c r="J211" s="113">
        <v>35</v>
      </c>
      <c r="K211" s="25"/>
      <c r="L211" s="25"/>
      <c r="M211" s="25"/>
    </row>
    <row r="212" spans="1:13" ht="15">
      <c r="A212" s="7"/>
      <c r="B212" s="5" t="s">
        <v>13</v>
      </c>
      <c r="C212" s="2"/>
      <c r="D212" s="2"/>
      <c r="E212" s="116">
        <v>3.4</v>
      </c>
      <c r="F212" s="116">
        <v>7.2</v>
      </c>
      <c r="G212" s="115">
        <v>5</v>
      </c>
      <c r="H212" s="298">
        <v>6.8</v>
      </c>
      <c r="I212" s="115">
        <v>7.5</v>
      </c>
      <c r="J212" s="298">
        <v>8</v>
      </c>
      <c r="K212" s="25"/>
      <c r="L212" s="25"/>
      <c r="M212" s="25"/>
    </row>
    <row r="213" spans="1:13" ht="15">
      <c r="A213" s="30"/>
      <c r="B213" s="6"/>
      <c r="C213" s="6"/>
      <c r="D213" s="6"/>
      <c r="E213" s="206"/>
      <c r="F213" s="206"/>
      <c r="G213" s="207"/>
      <c r="H213" s="208"/>
      <c r="I213" s="207"/>
      <c r="J213" s="208"/>
      <c r="K213" s="25"/>
      <c r="L213" s="25"/>
      <c r="M213" s="25"/>
    </row>
    <row r="214" spans="1:13" ht="15">
      <c r="A214" s="30"/>
      <c r="B214" s="6"/>
      <c r="C214" s="6"/>
      <c r="D214" s="6"/>
      <c r="E214" s="6"/>
      <c r="F214" s="6"/>
      <c r="G214" s="34"/>
      <c r="H214" s="15"/>
      <c r="I214" s="34"/>
      <c r="J214" s="15"/>
      <c r="K214" s="25"/>
      <c r="L214" s="25"/>
      <c r="M214" s="25"/>
    </row>
    <row r="215" spans="1:13" ht="15" customHeight="1">
      <c r="A215" s="334" t="s">
        <v>0</v>
      </c>
      <c r="B215" s="335"/>
      <c r="C215" s="316" t="s">
        <v>1</v>
      </c>
      <c r="D215" s="318"/>
      <c r="E215" s="316" t="s">
        <v>2</v>
      </c>
      <c r="F215" s="317"/>
      <c r="G215" s="317"/>
      <c r="H215" s="317"/>
      <c r="I215" s="317"/>
      <c r="J215" s="318"/>
      <c r="K215" s="29"/>
      <c r="L215" s="29"/>
      <c r="M215" s="29"/>
    </row>
    <row r="216" spans="1:13" ht="15.75">
      <c r="A216" s="336"/>
      <c r="B216" s="337"/>
      <c r="C216" s="10" t="s">
        <v>484</v>
      </c>
      <c r="D216" s="10" t="s">
        <v>483</v>
      </c>
      <c r="E216" s="121" t="str">
        <f>$E$4</f>
        <v>4.00</v>
      </c>
      <c r="F216" s="96" t="str">
        <f>$F$4</f>
        <v>9.00</v>
      </c>
      <c r="G216" s="96" t="str">
        <f>$G$4</f>
        <v>14.00</v>
      </c>
      <c r="H216" s="122" t="str">
        <f>$H$4</f>
        <v>18.00</v>
      </c>
      <c r="I216" s="98" t="str">
        <f>$I$4</f>
        <v>20.00</v>
      </c>
      <c r="J216" s="121" t="str">
        <f>$J$4</f>
        <v>22.00</v>
      </c>
      <c r="K216" s="25"/>
      <c r="L216" s="25"/>
      <c r="M216" s="25"/>
    </row>
    <row r="217" spans="1:13" ht="15">
      <c r="A217" s="320" t="s">
        <v>238</v>
      </c>
      <c r="B217" s="321"/>
      <c r="C217" s="2"/>
      <c r="D217" s="2"/>
      <c r="E217" s="224"/>
      <c r="F217" s="224"/>
      <c r="G217" s="225"/>
      <c r="H217" s="226"/>
      <c r="I217" s="225"/>
      <c r="J217" s="226"/>
      <c r="K217" s="25"/>
      <c r="L217" s="25"/>
      <c r="M217" s="25"/>
    </row>
    <row r="218" spans="1:13" ht="15">
      <c r="A218" s="9" t="s">
        <v>8</v>
      </c>
      <c r="B218" s="5" t="s">
        <v>244</v>
      </c>
      <c r="C218" s="6" t="s">
        <v>245</v>
      </c>
      <c r="D218" s="6">
        <v>600</v>
      </c>
      <c r="E218" s="185">
        <f t="shared" ref="E218:J218" si="23">SUM(E219:E221)</f>
        <v>96.6</v>
      </c>
      <c r="F218" s="116">
        <f t="shared" si="23"/>
        <v>134.30000000000001</v>
      </c>
      <c r="G218" s="116">
        <f t="shared" si="23"/>
        <v>151.4</v>
      </c>
      <c r="H218" s="116">
        <f t="shared" si="23"/>
        <v>159.5</v>
      </c>
      <c r="I218" s="116">
        <f t="shared" si="23"/>
        <v>173.4</v>
      </c>
      <c r="J218" s="116">
        <f t="shared" si="23"/>
        <v>184.1</v>
      </c>
      <c r="K218" s="25"/>
      <c r="L218" s="25"/>
      <c r="M218" s="25"/>
    </row>
    <row r="219" spans="1:13" ht="15">
      <c r="A219" s="7"/>
      <c r="B219" s="5" t="s">
        <v>246</v>
      </c>
      <c r="C219" s="6">
        <v>192</v>
      </c>
      <c r="D219" s="6">
        <v>300</v>
      </c>
      <c r="E219" s="116">
        <v>35.200000000000003</v>
      </c>
      <c r="F219" s="116">
        <v>56.3</v>
      </c>
      <c r="G219" s="114">
        <v>58.4</v>
      </c>
      <c r="H219" s="115">
        <v>59.3</v>
      </c>
      <c r="I219" s="113">
        <v>70</v>
      </c>
      <c r="J219" s="113">
        <v>70</v>
      </c>
      <c r="K219" s="25"/>
      <c r="L219" s="25"/>
      <c r="M219" s="25"/>
    </row>
    <row r="220" spans="1:13" ht="15">
      <c r="A220" s="7"/>
      <c r="B220" s="5" t="s">
        <v>530</v>
      </c>
      <c r="C220" s="6">
        <v>386</v>
      </c>
      <c r="D220" s="6">
        <v>300</v>
      </c>
      <c r="E220" s="116">
        <v>16.399999999999999</v>
      </c>
      <c r="F220" s="116">
        <v>22</v>
      </c>
      <c r="G220" s="115">
        <v>27</v>
      </c>
      <c r="H220" s="113">
        <v>31.2</v>
      </c>
      <c r="I220" s="115">
        <v>32.200000000000003</v>
      </c>
      <c r="J220" s="113">
        <v>36.5</v>
      </c>
      <c r="K220" s="25"/>
      <c r="L220" s="25"/>
      <c r="M220" s="25"/>
    </row>
    <row r="221" spans="1:13" ht="15">
      <c r="A221" s="7"/>
      <c r="B221" s="5" t="s">
        <v>247</v>
      </c>
      <c r="C221" s="6">
        <v>390</v>
      </c>
      <c r="D221" s="6">
        <v>300</v>
      </c>
      <c r="E221" s="116">
        <v>45</v>
      </c>
      <c r="F221" s="116">
        <v>56</v>
      </c>
      <c r="G221" s="115">
        <v>66</v>
      </c>
      <c r="H221" s="113">
        <v>69</v>
      </c>
      <c r="I221" s="115">
        <v>71.2</v>
      </c>
      <c r="J221" s="113">
        <v>77.599999999999994</v>
      </c>
      <c r="K221" s="25"/>
      <c r="L221" s="25"/>
      <c r="M221" s="25"/>
    </row>
    <row r="222" spans="1:13" ht="15">
      <c r="A222" s="7"/>
      <c r="B222" s="5"/>
      <c r="C222" s="6"/>
      <c r="D222" s="6"/>
      <c r="E222" s="224"/>
      <c r="F222" s="224"/>
      <c r="G222" s="224"/>
      <c r="H222" s="224"/>
      <c r="I222" s="224"/>
      <c r="J222" s="224"/>
      <c r="K222" s="25"/>
      <c r="L222" s="25"/>
      <c r="M222" s="25"/>
    </row>
    <row r="223" spans="1:13" ht="15">
      <c r="A223" s="89" t="s">
        <v>426</v>
      </c>
      <c r="B223" s="117" t="s">
        <v>507</v>
      </c>
      <c r="C223" s="268" t="s">
        <v>578</v>
      </c>
      <c r="D223" s="269">
        <v>600</v>
      </c>
      <c r="E223" s="185">
        <f t="shared" ref="E223:J223" si="24">SUM(E224:E226)</f>
        <v>56.3</v>
      </c>
      <c r="F223" s="185">
        <f t="shared" si="24"/>
        <v>100.9</v>
      </c>
      <c r="G223" s="185">
        <f t="shared" si="24"/>
        <v>108.2</v>
      </c>
      <c r="H223" s="185">
        <f t="shared" si="24"/>
        <v>101.5</v>
      </c>
      <c r="I223" s="116">
        <f t="shared" si="24"/>
        <v>99.5</v>
      </c>
      <c r="J223" s="116">
        <f t="shared" si="24"/>
        <v>110.6</v>
      </c>
      <c r="K223" s="25"/>
      <c r="L223" s="25"/>
      <c r="M223" s="25"/>
    </row>
    <row r="224" spans="1:13" ht="15">
      <c r="A224" s="118"/>
      <c r="B224" s="119" t="s">
        <v>241</v>
      </c>
      <c r="C224" s="34">
        <v>203</v>
      </c>
      <c r="D224" s="34">
        <v>200</v>
      </c>
      <c r="E224" s="116">
        <v>34.4</v>
      </c>
      <c r="F224" s="116">
        <v>65</v>
      </c>
      <c r="G224" s="115">
        <v>69</v>
      </c>
      <c r="H224" s="113">
        <v>63.3</v>
      </c>
      <c r="I224" s="115">
        <v>58</v>
      </c>
      <c r="J224" s="113">
        <v>65.3</v>
      </c>
      <c r="K224" s="25"/>
      <c r="L224" s="25"/>
      <c r="M224" s="25"/>
    </row>
    <row r="225" spans="1:13" ht="15">
      <c r="A225" s="118"/>
      <c r="B225" s="119" t="s">
        <v>497</v>
      </c>
      <c r="C225" s="6">
        <v>225</v>
      </c>
      <c r="D225" s="6">
        <v>300</v>
      </c>
      <c r="E225" s="116">
        <v>21.6</v>
      </c>
      <c r="F225" s="116">
        <v>35</v>
      </c>
      <c r="G225" s="115">
        <v>38.5</v>
      </c>
      <c r="H225" s="113">
        <v>37.5</v>
      </c>
      <c r="I225" s="115">
        <v>41</v>
      </c>
      <c r="J225" s="113">
        <v>45</v>
      </c>
      <c r="K225" s="25"/>
      <c r="L225" s="25"/>
      <c r="M225" s="25"/>
    </row>
    <row r="226" spans="1:13" ht="15">
      <c r="A226" s="118"/>
      <c r="B226" s="5" t="s">
        <v>13</v>
      </c>
      <c r="C226" s="6"/>
      <c r="D226" s="6"/>
      <c r="E226" s="116">
        <v>0.3</v>
      </c>
      <c r="F226" s="116">
        <v>0.9</v>
      </c>
      <c r="G226" s="115">
        <v>0.7</v>
      </c>
      <c r="H226" s="298">
        <v>0.7</v>
      </c>
      <c r="I226" s="115">
        <v>0.5</v>
      </c>
      <c r="J226" s="298">
        <v>0.3</v>
      </c>
      <c r="K226" s="25"/>
      <c r="L226" s="25"/>
      <c r="M226" s="25"/>
    </row>
    <row r="227" spans="1:13" ht="15">
      <c r="A227" s="320" t="s">
        <v>248</v>
      </c>
      <c r="B227" s="321"/>
      <c r="C227" s="2"/>
      <c r="D227" s="2"/>
      <c r="E227" s="227"/>
      <c r="F227" s="227"/>
      <c r="G227" s="228"/>
      <c r="H227" s="229"/>
      <c r="I227" s="228"/>
      <c r="J227" s="229"/>
      <c r="K227" s="25"/>
      <c r="L227" s="25"/>
      <c r="M227" s="25"/>
    </row>
    <row r="228" spans="1:13" ht="15">
      <c r="A228" s="9" t="s">
        <v>4</v>
      </c>
      <c r="B228" s="5" t="s">
        <v>249</v>
      </c>
      <c r="C228" s="6" t="s">
        <v>132</v>
      </c>
      <c r="D228" s="6">
        <v>400</v>
      </c>
      <c r="E228" s="184">
        <f t="shared" ref="E228:J228" si="25">SUM(E229:E233)</f>
        <v>107.69999999999999</v>
      </c>
      <c r="F228" s="184">
        <f t="shared" si="25"/>
        <v>157.80000000000001</v>
      </c>
      <c r="G228" s="184">
        <f t="shared" si="25"/>
        <v>156.80000000000001</v>
      </c>
      <c r="H228" s="184">
        <f t="shared" si="25"/>
        <v>160</v>
      </c>
      <c r="I228" s="184">
        <f t="shared" si="25"/>
        <v>164.10000000000002</v>
      </c>
      <c r="J228" s="184">
        <f t="shared" si="25"/>
        <v>184.5</v>
      </c>
      <c r="K228" s="25"/>
      <c r="L228" s="25"/>
      <c r="M228" s="25"/>
    </row>
    <row r="229" spans="1:13" ht="15">
      <c r="A229" s="7"/>
      <c r="B229" s="5" t="s">
        <v>250</v>
      </c>
      <c r="C229" s="6">
        <v>185</v>
      </c>
      <c r="D229" s="6">
        <v>300</v>
      </c>
      <c r="E229" s="6">
        <v>26</v>
      </c>
      <c r="F229" s="6">
        <v>25.5</v>
      </c>
      <c r="G229" s="34">
        <v>25.5</v>
      </c>
      <c r="H229" s="15">
        <v>25</v>
      </c>
      <c r="I229" s="34">
        <v>25.4</v>
      </c>
      <c r="J229" s="15">
        <v>25.4</v>
      </c>
      <c r="K229" s="25"/>
      <c r="L229" s="25"/>
      <c r="M229" s="25"/>
    </row>
    <row r="230" spans="1:13" ht="15">
      <c r="A230" s="7"/>
      <c r="B230" s="5" t="s">
        <v>251</v>
      </c>
      <c r="C230" s="6">
        <v>195</v>
      </c>
      <c r="D230" s="6">
        <v>300</v>
      </c>
      <c r="E230" s="6">
        <v>25.3</v>
      </c>
      <c r="F230" s="6">
        <v>37</v>
      </c>
      <c r="G230" s="34">
        <v>40</v>
      </c>
      <c r="H230" s="15">
        <v>40.6</v>
      </c>
      <c r="I230" s="34">
        <v>40</v>
      </c>
      <c r="J230" s="15">
        <v>46.2</v>
      </c>
      <c r="K230" s="25"/>
      <c r="L230" s="25"/>
      <c r="M230" s="25"/>
    </row>
    <row r="231" spans="1:13" ht="15">
      <c r="A231" s="7"/>
      <c r="B231" s="5" t="s">
        <v>252</v>
      </c>
      <c r="C231" s="6">
        <v>185</v>
      </c>
      <c r="D231" s="6">
        <v>300</v>
      </c>
      <c r="E231" s="6">
        <v>48.3</v>
      </c>
      <c r="F231" s="6">
        <v>81</v>
      </c>
      <c r="G231" s="34">
        <v>76.3</v>
      </c>
      <c r="H231" s="34">
        <v>79</v>
      </c>
      <c r="I231" s="15">
        <v>85</v>
      </c>
      <c r="J231" s="15">
        <v>101.6</v>
      </c>
      <c r="K231" s="25"/>
      <c r="L231" s="25"/>
      <c r="M231" s="25"/>
    </row>
    <row r="232" spans="1:13" ht="15">
      <c r="A232" s="7"/>
      <c r="B232" s="5" t="s">
        <v>253</v>
      </c>
      <c r="C232" s="6">
        <v>206</v>
      </c>
      <c r="D232" s="6">
        <v>200</v>
      </c>
      <c r="E232" s="6">
        <v>7.6</v>
      </c>
      <c r="F232" s="6">
        <v>14</v>
      </c>
      <c r="G232" s="34">
        <v>14.7</v>
      </c>
      <c r="H232" s="15">
        <v>15.1</v>
      </c>
      <c r="I232" s="34">
        <v>13.4</v>
      </c>
      <c r="J232" s="15">
        <v>11</v>
      </c>
      <c r="K232" s="25"/>
      <c r="L232" s="25"/>
      <c r="M232" s="25"/>
    </row>
    <row r="233" spans="1:13" ht="15">
      <c r="A233" s="7"/>
      <c r="B233" s="5" t="s">
        <v>564</v>
      </c>
      <c r="C233" s="6"/>
      <c r="D233" s="6"/>
      <c r="E233" s="6">
        <v>0.5</v>
      </c>
      <c r="F233" s="6">
        <v>0.3</v>
      </c>
      <c r="G233" s="34">
        <v>0.3</v>
      </c>
      <c r="H233" s="15">
        <v>0.3</v>
      </c>
      <c r="I233" s="34">
        <v>0.3</v>
      </c>
      <c r="J233" s="15">
        <v>0.3</v>
      </c>
      <c r="K233" s="25"/>
      <c r="L233" s="25"/>
      <c r="M233" s="25"/>
    </row>
    <row r="234" spans="1:13" ht="15">
      <c r="A234" s="7"/>
      <c r="B234" s="8"/>
      <c r="C234" s="2"/>
      <c r="D234" s="2"/>
      <c r="E234" s="227"/>
      <c r="F234" s="227"/>
      <c r="G234" s="228"/>
      <c r="H234" s="229"/>
      <c r="I234" s="228"/>
      <c r="J234" s="229"/>
      <c r="K234" s="25"/>
      <c r="L234" s="25"/>
      <c r="M234" s="25"/>
    </row>
    <row r="235" spans="1:13" ht="15">
      <c r="A235" s="137" t="s">
        <v>8</v>
      </c>
      <c r="B235" s="126" t="s">
        <v>254</v>
      </c>
      <c r="C235" s="116" t="s">
        <v>132</v>
      </c>
      <c r="D235" s="116">
        <v>300</v>
      </c>
      <c r="E235" s="185">
        <f t="shared" ref="E235:J235" si="26">SUM(E236:E239)</f>
        <v>16.899999999999999</v>
      </c>
      <c r="F235" s="185">
        <f t="shared" si="26"/>
        <v>26</v>
      </c>
      <c r="G235" s="185">
        <f t="shared" si="26"/>
        <v>32.1</v>
      </c>
      <c r="H235" s="185">
        <f t="shared" si="26"/>
        <v>32.199999999999996</v>
      </c>
      <c r="I235" s="185">
        <f t="shared" si="26"/>
        <v>36.9</v>
      </c>
      <c r="J235" s="185">
        <f t="shared" si="26"/>
        <v>40.4</v>
      </c>
      <c r="K235" s="25"/>
      <c r="L235" s="25"/>
      <c r="M235" s="25"/>
    </row>
    <row r="236" spans="1:13" ht="15">
      <c r="A236" s="138"/>
      <c r="B236" s="126" t="s">
        <v>255</v>
      </c>
      <c r="C236" s="116">
        <v>185</v>
      </c>
      <c r="D236" s="116">
        <v>200</v>
      </c>
      <c r="E236" s="116">
        <v>5.5</v>
      </c>
      <c r="F236" s="116">
        <v>9.5</v>
      </c>
      <c r="G236" s="114">
        <v>12.3</v>
      </c>
      <c r="H236" s="115">
        <v>12</v>
      </c>
      <c r="I236" s="113">
        <v>13.2</v>
      </c>
      <c r="J236" s="113">
        <v>15</v>
      </c>
      <c r="K236" s="25"/>
      <c r="L236" s="25"/>
      <c r="M236" s="25"/>
    </row>
    <row r="237" spans="1:13" ht="15">
      <c r="A237" s="7"/>
      <c r="B237" s="5" t="s">
        <v>256</v>
      </c>
      <c r="C237" s="6">
        <v>198</v>
      </c>
      <c r="D237" s="6">
        <v>300</v>
      </c>
      <c r="E237" s="6">
        <v>7.3</v>
      </c>
      <c r="F237" s="6">
        <v>10</v>
      </c>
      <c r="G237" s="34">
        <v>11.5</v>
      </c>
      <c r="H237" s="15">
        <v>12.2</v>
      </c>
      <c r="I237" s="34">
        <v>14.4</v>
      </c>
      <c r="J237" s="15">
        <v>15.5</v>
      </c>
      <c r="K237" s="25"/>
      <c r="L237" s="25"/>
      <c r="M237" s="25"/>
    </row>
    <row r="238" spans="1:13" ht="15">
      <c r="A238" s="7"/>
      <c r="B238" s="5" t="s">
        <v>13</v>
      </c>
      <c r="C238" s="2"/>
      <c r="D238" s="2"/>
      <c r="E238" s="116">
        <v>2.7</v>
      </c>
      <c r="F238" s="116">
        <v>5.2</v>
      </c>
      <c r="G238" s="115">
        <v>4</v>
      </c>
      <c r="H238" s="298">
        <v>5.7</v>
      </c>
      <c r="I238" s="115">
        <v>7</v>
      </c>
      <c r="J238" s="298">
        <v>7.3</v>
      </c>
      <c r="K238" s="25"/>
      <c r="L238" s="25"/>
      <c r="M238" s="25"/>
    </row>
    <row r="239" spans="1:13" ht="15">
      <c r="A239" s="7"/>
      <c r="B239" s="5" t="s">
        <v>572</v>
      </c>
      <c r="C239" s="2"/>
      <c r="D239" s="6">
        <v>100</v>
      </c>
      <c r="E239" s="116">
        <v>1.4</v>
      </c>
      <c r="F239" s="116">
        <v>1.3</v>
      </c>
      <c r="G239" s="115">
        <v>4.3</v>
      </c>
      <c r="H239" s="113">
        <v>2.2999999999999998</v>
      </c>
      <c r="I239" s="115">
        <v>2.2999999999999998</v>
      </c>
      <c r="J239" s="113">
        <v>2.6</v>
      </c>
      <c r="K239" s="25"/>
      <c r="L239" s="25"/>
      <c r="M239" s="25"/>
    </row>
    <row r="240" spans="1:13" ht="15">
      <c r="A240" s="320" t="s">
        <v>257</v>
      </c>
      <c r="B240" s="321"/>
      <c r="C240" s="2"/>
      <c r="D240" s="2"/>
      <c r="E240" s="227"/>
      <c r="F240" s="227"/>
      <c r="G240" s="228"/>
      <c r="H240" s="229"/>
      <c r="I240" s="228"/>
      <c r="J240" s="229"/>
      <c r="K240" s="25"/>
      <c r="L240" s="25"/>
      <c r="M240" s="25"/>
    </row>
    <row r="241" spans="1:13" ht="15">
      <c r="A241" s="9" t="s">
        <v>4</v>
      </c>
      <c r="B241" s="5" t="s">
        <v>258</v>
      </c>
      <c r="C241" s="6" t="s">
        <v>259</v>
      </c>
      <c r="D241" s="6">
        <v>400</v>
      </c>
      <c r="E241" s="184">
        <f t="shared" ref="E241:J241" si="27">SUM(E242:E243)</f>
        <v>48.5</v>
      </c>
      <c r="F241" s="184">
        <f t="shared" si="27"/>
        <v>68.900000000000006</v>
      </c>
      <c r="G241" s="184">
        <f t="shared" si="27"/>
        <v>73.400000000000006</v>
      </c>
      <c r="H241" s="184">
        <f t="shared" si="27"/>
        <v>81</v>
      </c>
      <c r="I241" s="184">
        <f t="shared" si="27"/>
        <v>92.5</v>
      </c>
      <c r="J241" s="184">
        <f t="shared" si="27"/>
        <v>95.6</v>
      </c>
      <c r="K241" s="25"/>
      <c r="L241" s="25"/>
      <c r="M241" s="25"/>
    </row>
    <row r="242" spans="1:13" ht="15">
      <c r="A242" s="7"/>
      <c r="B242" s="5" t="s">
        <v>260</v>
      </c>
      <c r="C242" s="6">
        <v>234</v>
      </c>
      <c r="D242" s="6">
        <v>300</v>
      </c>
      <c r="E242" s="6">
        <v>47.2</v>
      </c>
      <c r="F242" s="6">
        <v>65.400000000000006</v>
      </c>
      <c r="G242" s="34">
        <v>70</v>
      </c>
      <c r="H242" s="15">
        <v>77</v>
      </c>
      <c r="I242" s="34">
        <v>87</v>
      </c>
      <c r="J242" s="15">
        <v>92</v>
      </c>
      <c r="K242" s="25"/>
      <c r="L242" s="25"/>
      <c r="M242" s="25"/>
    </row>
    <row r="243" spans="1:13" ht="15">
      <c r="A243" s="7"/>
      <c r="B243" s="5" t="s">
        <v>493</v>
      </c>
      <c r="C243" s="6">
        <v>225</v>
      </c>
      <c r="D243" s="6">
        <v>300</v>
      </c>
      <c r="E243" s="6">
        <v>1.3</v>
      </c>
      <c r="F243" s="6">
        <v>3.5</v>
      </c>
      <c r="G243" s="34">
        <v>3.4</v>
      </c>
      <c r="H243" s="15">
        <v>4</v>
      </c>
      <c r="I243" s="34">
        <v>5.5</v>
      </c>
      <c r="J243" s="15">
        <v>3.6</v>
      </c>
      <c r="K243" s="25"/>
      <c r="L243" s="25"/>
      <c r="M243" s="25"/>
    </row>
    <row r="244" spans="1:13" ht="15">
      <c r="A244" s="7"/>
      <c r="B244" s="8"/>
      <c r="C244" s="2"/>
      <c r="D244" s="2"/>
      <c r="E244" s="227"/>
      <c r="F244" s="227"/>
      <c r="G244" s="228"/>
      <c r="H244" s="229"/>
      <c r="I244" s="228"/>
      <c r="J244" s="229"/>
      <c r="K244" s="25"/>
      <c r="L244" s="25"/>
      <c r="M244" s="25"/>
    </row>
    <row r="245" spans="1:13" ht="15">
      <c r="A245" s="9" t="s">
        <v>8</v>
      </c>
      <c r="B245" s="5" t="s">
        <v>261</v>
      </c>
      <c r="C245" s="6" t="s">
        <v>259</v>
      </c>
      <c r="D245" s="6">
        <v>600</v>
      </c>
      <c r="E245" s="6">
        <f t="shared" ref="E245:J245" si="28">SUM(E246:E249)</f>
        <v>60.8</v>
      </c>
      <c r="F245" s="6">
        <f t="shared" si="28"/>
        <v>99.9</v>
      </c>
      <c r="G245" s="6">
        <f t="shared" si="28"/>
        <v>99.300000000000011</v>
      </c>
      <c r="H245" s="6">
        <f t="shared" si="28"/>
        <v>103</v>
      </c>
      <c r="I245" s="6">
        <f t="shared" si="28"/>
        <v>120.5</v>
      </c>
      <c r="J245" s="6">
        <f t="shared" si="28"/>
        <v>131.19999999999999</v>
      </c>
      <c r="K245" s="25"/>
      <c r="L245" s="25"/>
      <c r="M245" s="25"/>
    </row>
    <row r="246" spans="1:13" ht="15">
      <c r="A246" s="7"/>
      <c r="B246" s="5" t="s">
        <v>262</v>
      </c>
      <c r="C246" s="6">
        <v>191</v>
      </c>
      <c r="D246" s="6">
        <v>300</v>
      </c>
      <c r="E246" s="6">
        <v>30</v>
      </c>
      <c r="F246" s="6">
        <v>49.2</v>
      </c>
      <c r="G246" s="34">
        <v>46</v>
      </c>
      <c r="H246" s="15">
        <v>51.3</v>
      </c>
      <c r="I246" s="34">
        <v>61</v>
      </c>
      <c r="J246" s="15">
        <v>72</v>
      </c>
      <c r="K246" s="25"/>
      <c r="L246" s="25"/>
      <c r="M246" s="25"/>
    </row>
    <row r="247" spans="1:13" ht="15">
      <c r="A247" s="7"/>
      <c r="B247" s="5" t="s">
        <v>13</v>
      </c>
      <c r="C247" s="2"/>
      <c r="D247" s="2"/>
      <c r="E247" s="116">
        <v>1.8</v>
      </c>
      <c r="F247" s="116">
        <v>3.7</v>
      </c>
      <c r="G247" s="115">
        <v>3</v>
      </c>
      <c r="H247" s="298">
        <v>3.2</v>
      </c>
      <c r="I247" s="115">
        <v>4</v>
      </c>
      <c r="J247" s="298">
        <v>4.0999999999999996</v>
      </c>
      <c r="K247" s="25"/>
      <c r="L247" s="25"/>
      <c r="M247" s="25"/>
    </row>
    <row r="248" spans="1:13" ht="15">
      <c r="A248" s="7"/>
      <c r="B248" s="5" t="s">
        <v>263</v>
      </c>
      <c r="C248" s="6" t="s">
        <v>590</v>
      </c>
      <c r="D248" s="6">
        <v>300</v>
      </c>
      <c r="E248" s="6">
        <v>19</v>
      </c>
      <c r="F248" s="6">
        <v>25</v>
      </c>
      <c r="G248" s="34">
        <v>27.2</v>
      </c>
      <c r="H248" s="15">
        <v>32.5</v>
      </c>
      <c r="I248" s="34">
        <v>36.5</v>
      </c>
      <c r="J248" s="15">
        <v>37</v>
      </c>
      <c r="K248" s="25"/>
      <c r="L248" s="25"/>
      <c r="M248" s="25"/>
    </row>
    <row r="249" spans="1:13" ht="15">
      <c r="A249" s="7"/>
      <c r="B249" s="23" t="s">
        <v>476</v>
      </c>
      <c r="C249" s="6">
        <v>270</v>
      </c>
      <c r="D249" s="6">
        <v>300</v>
      </c>
      <c r="E249" s="6">
        <v>10</v>
      </c>
      <c r="F249" s="6">
        <v>22</v>
      </c>
      <c r="G249" s="34">
        <v>23.1</v>
      </c>
      <c r="H249" s="15">
        <v>16</v>
      </c>
      <c r="I249" s="34">
        <v>19</v>
      </c>
      <c r="J249" s="15">
        <v>18.100000000000001</v>
      </c>
      <c r="K249" s="25"/>
      <c r="L249" s="25"/>
      <c r="M249" s="25"/>
    </row>
    <row r="250" spans="1:13" ht="15">
      <c r="A250" s="320" t="s">
        <v>264</v>
      </c>
      <c r="B250" s="321"/>
      <c r="C250" s="3"/>
      <c r="D250" s="3"/>
      <c r="E250" s="227"/>
      <c r="F250" s="227"/>
      <c r="G250" s="228"/>
      <c r="H250" s="229"/>
      <c r="I250" s="228"/>
      <c r="J250" s="229"/>
      <c r="K250" s="25"/>
      <c r="L250" s="25"/>
      <c r="M250" s="25"/>
    </row>
    <row r="251" spans="1:13" ht="15">
      <c r="A251" s="9" t="s">
        <v>4</v>
      </c>
      <c r="B251" s="5" t="s">
        <v>265</v>
      </c>
      <c r="C251" s="6" t="s">
        <v>473</v>
      </c>
      <c r="D251" s="6">
        <v>500</v>
      </c>
      <c r="E251" s="184">
        <f t="shared" ref="E251:J251" si="29">SUM(E252:E255)</f>
        <v>84</v>
      </c>
      <c r="F251" s="6">
        <f t="shared" si="29"/>
        <v>135.9</v>
      </c>
      <c r="G251" s="6">
        <f t="shared" si="29"/>
        <v>144.1</v>
      </c>
      <c r="H251" s="6">
        <f t="shared" si="29"/>
        <v>145.4</v>
      </c>
      <c r="I251" s="6">
        <f t="shared" si="29"/>
        <v>157.1</v>
      </c>
      <c r="J251" s="6">
        <f t="shared" si="29"/>
        <v>159</v>
      </c>
      <c r="K251" s="25"/>
      <c r="L251" s="25"/>
      <c r="M251" s="25"/>
    </row>
    <row r="252" spans="1:13" ht="15">
      <c r="A252" s="7"/>
      <c r="B252" s="5" t="s">
        <v>266</v>
      </c>
      <c r="C252" s="6">
        <v>225</v>
      </c>
      <c r="D252" s="6">
        <v>300</v>
      </c>
      <c r="E252" s="6">
        <v>44</v>
      </c>
      <c r="F252" s="6">
        <v>68.599999999999994</v>
      </c>
      <c r="G252" s="34">
        <v>68</v>
      </c>
      <c r="H252" s="15">
        <v>77</v>
      </c>
      <c r="I252" s="34">
        <v>79.5</v>
      </c>
      <c r="J252" s="15">
        <v>82.2</v>
      </c>
      <c r="K252" s="25"/>
      <c r="L252" s="25"/>
      <c r="M252" s="25"/>
    </row>
    <row r="253" spans="1:13" ht="15">
      <c r="A253" s="7"/>
      <c r="B253" s="5" t="s">
        <v>267</v>
      </c>
      <c r="C253" s="6">
        <v>185</v>
      </c>
      <c r="D253" s="6">
        <v>300</v>
      </c>
      <c r="E253" s="139">
        <v>19</v>
      </c>
      <c r="F253" s="6">
        <v>34</v>
      </c>
      <c r="G253" s="34">
        <v>42.2</v>
      </c>
      <c r="H253" s="15">
        <v>36.299999999999997</v>
      </c>
      <c r="I253" s="34">
        <v>39</v>
      </c>
      <c r="J253" s="15">
        <v>40</v>
      </c>
      <c r="K253" s="25"/>
      <c r="L253" s="25"/>
      <c r="M253" s="25"/>
    </row>
    <row r="254" spans="1:13" ht="15">
      <c r="A254" s="7"/>
      <c r="B254" s="5" t="s">
        <v>399</v>
      </c>
      <c r="C254" s="6">
        <v>210</v>
      </c>
      <c r="D254" s="6">
        <v>300</v>
      </c>
      <c r="E254" s="6">
        <v>18</v>
      </c>
      <c r="F254" s="6">
        <v>28.3</v>
      </c>
      <c r="G254" s="34">
        <v>30</v>
      </c>
      <c r="H254" s="15">
        <v>28</v>
      </c>
      <c r="I254" s="34">
        <v>33.4</v>
      </c>
      <c r="J254" s="15">
        <v>32</v>
      </c>
      <c r="K254" s="25"/>
      <c r="L254" s="25"/>
      <c r="M254" s="25"/>
    </row>
    <row r="255" spans="1:13" ht="15">
      <c r="A255" s="7"/>
      <c r="B255" s="5" t="s">
        <v>13</v>
      </c>
      <c r="C255" s="2"/>
      <c r="D255" s="2"/>
      <c r="E255" s="116">
        <v>3</v>
      </c>
      <c r="F255" s="116">
        <v>5</v>
      </c>
      <c r="G255" s="115">
        <v>3.9</v>
      </c>
      <c r="H255" s="298">
        <v>4.0999999999999996</v>
      </c>
      <c r="I255" s="115">
        <v>5.2</v>
      </c>
      <c r="J255" s="298">
        <v>4.8</v>
      </c>
      <c r="K255" s="25"/>
      <c r="L255" s="25"/>
      <c r="M255" s="25"/>
    </row>
    <row r="256" spans="1:13" ht="2.25" customHeight="1">
      <c r="A256" s="7"/>
      <c r="B256" s="8"/>
      <c r="C256" s="2"/>
      <c r="D256" s="2"/>
      <c r="E256" s="227"/>
      <c r="F256" s="227"/>
      <c r="G256" s="228"/>
      <c r="H256" s="229"/>
      <c r="I256" s="228"/>
      <c r="J256" s="229"/>
      <c r="K256" s="25"/>
      <c r="L256" s="25"/>
      <c r="M256" s="25"/>
    </row>
    <row r="257" spans="1:13" ht="15">
      <c r="A257" s="9" t="s">
        <v>8</v>
      </c>
      <c r="B257" s="5" t="s">
        <v>268</v>
      </c>
      <c r="C257" s="6" t="s">
        <v>473</v>
      </c>
      <c r="D257" s="6">
        <v>600</v>
      </c>
      <c r="E257" s="6">
        <f t="shared" ref="E257:J257" si="30">SUM(E258:E260)</f>
        <v>31.7</v>
      </c>
      <c r="F257" s="184">
        <f t="shared" si="30"/>
        <v>50</v>
      </c>
      <c r="G257" s="184">
        <f t="shared" si="30"/>
        <v>46.7</v>
      </c>
      <c r="H257" s="184">
        <f t="shared" si="30"/>
        <v>45.9</v>
      </c>
      <c r="I257" s="184">
        <f t="shared" si="30"/>
        <v>48.6</v>
      </c>
      <c r="J257" s="6">
        <f t="shared" si="30"/>
        <v>55.8</v>
      </c>
      <c r="K257" s="25"/>
      <c r="L257" s="25"/>
      <c r="M257" s="25"/>
    </row>
    <row r="258" spans="1:13" ht="15">
      <c r="A258" s="7"/>
      <c r="B258" s="5" t="s">
        <v>269</v>
      </c>
      <c r="C258" s="6">
        <v>280</v>
      </c>
      <c r="D258" s="6">
        <v>300</v>
      </c>
      <c r="E258" s="6">
        <v>8</v>
      </c>
      <c r="F258" s="6">
        <v>10</v>
      </c>
      <c r="G258" s="34">
        <v>6</v>
      </c>
      <c r="H258" s="15">
        <v>4.2</v>
      </c>
      <c r="I258" s="34">
        <v>3.7</v>
      </c>
      <c r="J258" s="15">
        <v>4.5</v>
      </c>
      <c r="K258" s="25"/>
      <c r="L258" s="25"/>
      <c r="M258" s="25"/>
    </row>
    <row r="259" spans="1:13" ht="15">
      <c r="A259" s="7"/>
      <c r="B259" s="5" t="s">
        <v>270</v>
      </c>
      <c r="C259" s="6">
        <v>202</v>
      </c>
      <c r="D259" s="6">
        <v>300</v>
      </c>
      <c r="E259" s="6">
        <v>20</v>
      </c>
      <c r="F259" s="6">
        <v>34.4</v>
      </c>
      <c r="G259" s="34">
        <v>36.1</v>
      </c>
      <c r="H259" s="15">
        <v>36.4</v>
      </c>
      <c r="I259" s="34">
        <v>38</v>
      </c>
      <c r="J259" s="15">
        <v>40.299999999999997</v>
      </c>
      <c r="K259" s="25"/>
      <c r="L259" s="25"/>
      <c r="M259" s="25"/>
    </row>
    <row r="260" spans="1:13" ht="15">
      <c r="A260" s="7"/>
      <c r="B260" s="5" t="s">
        <v>271</v>
      </c>
      <c r="C260" s="6" t="s">
        <v>272</v>
      </c>
      <c r="D260" s="6">
        <v>300</v>
      </c>
      <c r="E260" s="6">
        <v>3.7</v>
      </c>
      <c r="F260" s="6">
        <v>5.6</v>
      </c>
      <c r="G260" s="34">
        <v>4.5999999999999996</v>
      </c>
      <c r="H260" s="15">
        <v>5.3</v>
      </c>
      <c r="I260" s="34">
        <v>6.9</v>
      </c>
      <c r="J260" s="15">
        <v>11</v>
      </c>
      <c r="K260" s="25"/>
      <c r="L260" s="25"/>
      <c r="M260" s="25"/>
    </row>
    <row r="261" spans="1:13" ht="15">
      <c r="A261" s="7"/>
      <c r="B261" s="2"/>
      <c r="C261" s="2"/>
      <c r="D261" s="2"/>
      <c r="E261" s="6"/>
      <c r="F261" s="6"/>
      <c r="G261" s="34"/>
      <c r="H261" s="15"/>
      <c r="I261" s="34"/>
      <c r="J261" s="15"/>
      <c r="K261" s="25"/>
      <c r="L261" s="25"/>
      <c r="M261" s="25"/>
    </row>
    <row r="262" spans="1:13" ht="15">
      <c r="A262" s="320" t="s">
        <v>273</v>
      </c>
      <c r="B262" s="321"/>
      <c r="C262" s="2"/>
      <c r="D262" s="2"/>
      <c r="E262" s="227"/>
      <c r="F262" s="227"/>
      <c r="G262" s="228"/>
      <c r="H262" s="229"/>
      <c r="I262" s="228"/>
      <c r="J262" s="229"/>
      <c r="K262" s="25"/>
      <c r="L262" s="25"/>
      <c r="M262" s="25"/>
    </row>
    <row r="263" spans="1:13" ht="15">
      <c r="A263" s="9" t="s">
        <v>4</v>
      </c>
      <c r="B263" s="5" t="s">
        <v>274</v>
      </c>
      <c r="C263" s="6">
        <v>290</v>
      </c>
      <c r="D263" s="6">
        <v>600</v>
      </c>
      <c r="E263" s="184">
        <f t="shared" ref="E263:J263" si="31">SUM(E264,E265,E266)</f>
        <v>33</v>
      </c>
      <c r="F263" s="184">
        <f t="shared" si="31"/>
        <v>66.400000000000006</v>
      </c>
      <c r="G263" s="184">
        <f t="shared" si="31"/>
        <v>64.2</v>
      </c>
      <c r="H263" s="184">
        <f t="shared" si="31"/>
        <v>55.4</v>
      </c>
      <c r="I263" s="184">
        <f t="shared" si="31"/>
        <v>53.5</v>
      </c>
      <c r="J263" s="184">
        <f t="shared" si="31"/>
        <v>65.400000000000006</v>
      </c>
      <c r="K263" s="25"/>
      <c r="L263" s="25"/>
      <c r="M263" s="25"/>
    </row>
    <row r="264" spans="1:13" ht="15">
      <c r="A264" s="7"/>
      <c r="B264" s="5" t="s">
        <v>468</v>
      </c>
      <c r="C264" s="6">
        <v>168</v>
      </c>
      <c r="D264" s="6">
        <v>200</v>
      </c>
      <c r="E264" s="6">
        <v>12</v>
      </c>
      <c r="F264" s="6">
        <v>20</v>
      </c>
      <c r="G264" s="34">
        <v>23</v>
      </c>
      <c r="H264" s="15">
        <v>21</v>
      </c>
      <c r="I264" s="34">
        <v>22</v>
      </c>
      <c r="J264" s="15">
        <v>22.4</v>
      </c>
      <c r="K264" s="25"/>
      <c r="L264" s="25"/>
      <c r="M264" s="25"/>
    </row>
    <row r="265" spans="1:13" ht="15">
      <c r="A265" s="7"/>
      <c r="B265" s="5" t="s">
        <v>275</v>
      </c>
      <c r="C265" s="6">
        <v>260</v>
      </c>
      <c r="D265" s="88">
        <v>240</v>
      </c>
      <c r="E265" s="34">
        <v>17</v>
      </c>
      <c r="F265" s="34">
        <v>27.4</v>
      </c>
      <c r="G265" s="34">
        <v>28</v>
      </c>
      <c r="H265" s="34">
        <v>26.4</v>
      </c>
      <c r="I265" s="34">
        <v>26.5</v>
      </c>
      <c r="J265" s="34">
        <v>39</v>
      </c>
      <c r="K265" s="25"/>
      <c r="L265" s="25"/>
      <c r="M265" s="25"/>
    </row>
    <row r="266" spans="1:13" ht="15">
      <c r="A266" s="7"/>
      <c r="B266" s="5" t="s">
        <v>400</v>
      </c>
      <c r="C266" s="6">
        <v>213</v>
      </c>
      <c r="D266" s="88">
        <v>210</v>
      </c>
      <c r="E266" s="140">
        <v>4</v>
      </c>
      <c r="F266" s="140">
        <v>19</v>
      </c>
      <c r="G266" s="140">
        <v>13.2</v>
      </c>
      <c r="H266" s="140">
        <v>8</v>
      </c>
      <c r="I266" s="140">
        <v>5</v>
      </c>
      <c r="J266" s="140">
        <v>4</v>
      </c>
      <c r="K266" s="25"/>
      <c r="L266" s="25"/>
      <c r="M266" s="25"/>
    </row>
    <row r="267" spans="1:13" ht="2.25" customHeight="1">
      <c r="A267" s="7"/>
      <c r="B267" s="5"/>
      <c r="C267" s="6"/>
      <c r="D267" s="88"/>
      <c r="E267" s="228"/>
      <c r="F267" s="227"/>
      <c r="G267" s="227"/>
      <c r="H267" s="227"/>
      <c r="I267" s="227"/>
      <c r="J267" s="227"/>
      <c r="K267" s="25"/>
      <c r="L267" s="25"/>
      <c r="M267" s="25"/>
    </row>
    <row r="268" spans="1:13" ht="15">
      <c r="A268" s="9" t="s">
        <v>8</v>
      </c>
      <c r="B268" s="5" t="s">
        <v>276</v>
      </c>
      <c r="C268" s="6">
        <v>255</v>
      </c>
      <c r="D268" s="6">
        <v>400</v>
      </c>
      <c r="E268" s="184">
        <f t="shared" ref="E268:J268" si="32">SUM(E269:E272)</f>
        <v>44</v>
      </c>
      <c r="F268" s="184">
        <f t="shared" si="32"/>
        <v>88.6</v>
      </c>
      <c r="G268" s="184">
        <f t="shared" si="32"/>
        <v>86.8</v>
      </c>
      <c r="H268" s="184">
        <f t="shared" si="32"/>
        <v>82.7</v>
      </c>
      <c r="I268" s="184">
        <f t="shared" si="32"/>
        <v>80.599999999999994</v>
      </c>
      <c r="J268" s="184">
        <f t="shared" si="32"/>
        <v>83.6</v>
      </c>
      <c r="K268" s="25"/>
      <c r="L268" s="25"/>
      <c r="M268" s="25"/>
    </row>
    <row r="269" spans="1:13" ht="15">
      <c r="A269" s="7"/>
      <c r="B269" s="5" t="s">
        <v>406</v>
      </c>
      <c r="C269" s="6">
        <v>213</v>
      </c>
      <c r="D269" s="6">
        <v>240</v>
      </c>
      <c r="E269" s="116">
        <v>3.2</v>
      </c>
      <c r="F269" s="116">
        <v>11</v>
      </c>
      <c r="G269" s="115">
        <v>7.3</v>
      </c>
      <c r="H269" s="113">
        <v>8</v>
      </c>
      <c r="I269" s="115">
        <v>6.4</v>
      </c>
      <c r="J269" s="113">
        <v>9</v>
      </c>
      <c r="K269" s="25"/>
      <c r="L269" s="25"/>
      <c r="M269" s="25"/>
    </row>
    <row r="270" spans="1:13" ht="15">
      <c r="A270" s="7"/>
      <c r="B270" s="5" t="s">
        <v>277</v>
      </c>
      <c r="C270" s="6">
        <v>213</v>
      </c>
      <c r="D270" s="6">
        <v>320</v>
      </c>
      <c r="E270" s="6">
        <v>9</v>
      </c>
      <c r="F270" s="6">
        <v>21.5</v>
      </c>
      <c r="G270" s="34">
        <v>23</v>
      </c>
      <c r="H270" s="15">
        <v>18</v>
      </c>
      <c r="I270" s="34">
        <v>17</v>
      </c>
      <c r="J270" s="15">
        <v>15.6</v>
      </c>
      <c r="K270" s="25"/>
      <c r="L270" s="25"/>
      <c r="M270" s="25"/>
    </row>
    <row r="271" spans="1:13" ht="15">
      <c r="A271" s="7"/>
      <c r="B271" s="5" t="s">
        <v>278</v>
      </c>
      <c r="C271" s="6">
        <v>225</v>
      </c>
      <c r="D271" s="6">
        <v>270</v>
      </c>
      <c r="E271" s="6">
        <v>30</v>
      </c>
      <c r="F271" s="6">
        <v>53.3</v>
      </c>
      <c r="G271" s="34">
        <v>54</v>
      </c>
      <c r="H271" s="15">
        <v>54</v>
      </c>
      <c r="I271" s="34">
        <v>53.2</v>
      </c>
      <c r="J271" s="15">
        <v>56</v>
      </c>
      <c r="K271" s="25"/>
      <c r="L271" s="25"/>
      <c r="M271" s="25"/>
    </row>
    <row r="272" spans="1:13" ht="15">
      <c r="A272" s="7"/>
      <c r="B272" s="5" t="s">
        <v>13</v>
      </c>
      <c r="C272" s="2"/>
      <c r="D272" s="2"/>
      <c r="E272" s="116">
        <v>1.8</v>
      </c>
      <c r="F272" s="116">
        <v>2.8</v>
      </c>
      <c r="G272" s="115">
        <v>2.5</v>
      </c>
      <c r="H272" s="298">
        <v>2.7</v>
      </c>
      <c r="I272" s="115">
        <v>4</v>
      </c>
      <c r="J272" s="298">
        <v>3</v>
      </c>
      <c r="K272" s="25"/>
      <c r="L272" s="25"/>
      <c r="M272" s="25"/>
    </row>
    <row r="273" spans="1:12" ht="15" customHeight="1">
      <c r="A273" s="334" t="s">
        <v>0</v>
      </c>
      <c r="B273" s="335"/>
      <c r="C273" s="316" t="s">
        <v>1</v>
      </c>
      <c r="D273" s="318"/>
      <c r="E273" s="316" t="s">
        <v>2</v>
      </c>
      <c r="F273" s="317"/>
      <c r="G273" s="317"/>
      <c r="H273" s="317"/>
      <c r="I273" s="317"/>
      <c r="J273" s="318"/>
      <c r="K273" s="29"/>
      <c r="L273" s="29"/>
    </row>
    <row r="274" spans="1:12" ht="15.75">
      <c r="A274" s="336"/>
      <c r="B274" s="337"/>
      <c r="C274" s="10" t="s">
        <v>484</v>
      </c>
      <c r="D274" s="10" t="s">
        <v>483</v>
      </c>
      <c r="E274" s="102" t="str">
        <f>$E$4</f>
        <v>4.00</v>
      </c>
      <c r="F274" s="92" t="str">
        <f>$F$4</f>
        <v>9.00</v>
      </c>
      <c r="G274" s="92" t="str">
        <f>$G$4</f>
        <v>14.00</v>
      </c>
      <c r="H274" s="62" t="str">
        <f>$H$4</f>
        <v>18.00</v>
      </c>
      <c r="I274" s="93" t="str">
        <f>$I$4</f>
        <v>20.00</v>
      </c>
      <c r="J274" s="102" t="str">
        <f>$J$4</f>
        <v>22.00</v>
      </c>
      <c r="K274" s="25"/>
      <c r="L274" s="25"/>
    </row>
    <row r="275" spans="1:12" ht="15">
      <c r="A275" s="320" t="s">
        <v>279</v>
      </c>
      <c r="B275" s="321"/>
      <c r="C275" s="2"/>
      <c r="D275" s="2"/>
      <c r="E275" s="227"/>
      <c r="F275" s="228"/>
      <c r="G275" s="229"/>
      <c r="H275" s="228"/>
      <c r="I275" s="229"/>
      <c r="J275" s="228"/>
      <c r="K275" s="25"/>
      <c r="L275" s="25"/>
    </row>
    <row r="276" spans="1:12" ht="15">
      <c r="A276" s="9" t="s">
        <v>4</v>
      </c>
      <c r="B276" s="5" t="s">
        <v>280</v>
      </c>
      <c r="C276" s="6" t="s">
        <v>281</v>
      </c>
      <c r="D276" s="6">
        <v>600</v>
      </c>
      <c r="E276" s="184">
        <f t="shared" ref="E276:J276" si="33">SUM(E277:E282)</f>
        <v>65.3</v>
      </c>
      <c r="F276" s="184">
        <f t="shared" si="33"/>
        <v>160</v>
      </c>
      <c r="G276" s="184">
        <f t="shared" si="33"/>
        <v>175.29999999999998</v>
      </c>
      <c r="H276" s="184">
        <f t="shared" si="33"/>
        <v>134.80000000000001</v>
      </c>
      <c r="I276" s="184">
        <f t="shared" si="33"/>
        <v>109.1</v>
      </c>
      <c r="J276" s="184">
        <f t="shared" si="33"/>
        <v>95.4</v>
      </c>
      <c r="K276" s="25"/>
      <c r="L276" s="25"/>
    </row>
    <row r="277" spans="1:12" ht="15">
      <c r="A277" s="7"/>
      <c r="B277" s="5" t="s">
        <v>282</v>
      </c>
      <c r="C277" s="6">
        <v>351</v>
      </c>
      <c r="D277" s="6">
        <v>400</v>
      </c>
      <c r="E277" s="6">
        <v>2.4</v>
      </c>
      <c r="F277" s="34">
        <v>2.9</v>
      </c>
      <c r="G277" s="15">
        <v>3.9</v>
      </c>
      <c r="H277" s="34">
        <v>4.4000000000000004</v>
      </c>
      <c r="I277" s="15">
        <v>6.5</v>
      </c>
      <c r="J277" s="34">
        <v>3.8</v>
      </c>
      <c r="K277" s="25"/>
      <c r="L277" s="25"/>
    </row>
    <row r="278" spans="1:12" ht="15">
      <c r="A278" s="7"/>
      <c r="B278" s="5" t="s">
        <v>283</v>
      </c>
      <c r="C278" s="6">
        <v>250</v>
      </c>
      <c r="D278" s="6">
        <v>200</v>
      </c>
      <c r="E278" s="6">
        <v>14</v>
      </c>
      <c r="F278" s="34">
        <v>34</v>
      </c>
      <c r="G278" s="15">
        <v>38.200000000000003</v>
      </c>
      <c r="H278" s="34">
        <v>33</v>
      </c>
      <c r="I278" s="15">
        <v>28</v>
      </c>
      <c r="J278" s="34">
        <v>20.2</v>
      </c>
      <c r="K278" s="25"/>
      <c r="L278" s="25"/>
    </row>
    <row r="279" spans="1:12" ht="15">
      <c r="A279" s="7"/>
      <c r="B279" s="5" t="s">
        <v>284</v>
      </c>
      <c r="C279" s="6">
        <v>165</v>
      </c>
      <c r="D279" s="6">
        <v>400</v>
      </c>
      <c r="E279" s="6">
        <v>22.4</v>
      </c>
      <c r="F279" s="34">
        <v>49.3</v>
      </c>
      <c r="G279" s="15">
        <v>54</v>
      </c>
      <c r="H279" s="34">
        <v>39.5</v>
      </c>
      <c r="I279" s="15">
        <v>32</v>
      </c>
      <c r="J279" s="34">
        <v>34</v>
      </c>
      <c r="K279" s="25"/>
      <c r="L279" s="25"/>
    </row>
    <row r="280" spans="1:12" ht="15">
      <c r="A280" s="7"/>
      <c r="B280" s="5" t="s">
        <v>285</v>
      </c>
      <c r="C280" s="6">
        <v>225</v>
      </c>
      <c r="D280" s="6">
        <v>200</v>
      </c>
      <c r="E280" s="6">
        <v>17</v>
      </c>
      <c r="F280" s="34">
        <v>51.4</v>
      </c>
      <c r="G280" s="15">
        <v>45</v>
      </c>
      <c r="H280" s="34">
        <v>27</v>
      </c>
      <c r="I280" s="15">
        <v>19</v>
      </c>
      <c r="J280" s="34">
        <v>18</v>
      </c>
      <c r="K280" s="25"/>
      <c r="L280" s="25"/>
    </row>
    <row r="281" spans="1:12" ht="15">
      <c r="A281" s="7"/>
      <c r="B281" s="5" t="s">
        <v>120</v>
      </c>
      <c r="C281" s="2"/>
      <c r="D281" s="2"/>
      <c r="E281" s="116">
        <v>2.1</v>
      </c>
      <c r="F281" s="115">
        <v>5</v>
      </c>
      <c r="G281" s="298">
        <v>7.2</v>
      </c>
      <c r="H281" s="115">
        <v>7.7</v>
      </c>
      <c r="I281" s="298">
        <v>9.1</v>
      </c>
      <c r="J281" s="115">
        <v>7.2</v>
      </c>
      <c r="K281" s="25"/>
      <c r="L281" s="25"/>
    </row>
    <row r="282" spans="1:12" ht="15">
      <c r="A282" s="7"/>
      <c r="B282" s="5" t="s">
        <v>286</v>
      </c>
      <c r="C282" s="6">
        <v>290</v>
      </c>
      <c r="D282" s="6">
        <v>360</v>
      </c>
      <c r="E282" s="6">
        <v>7.4</v>
      </c>
      <c r="F282" s="34">
        <v>17.399999999999999</v>
      </c>
      <c r="G282" s="15">
        <v>27</v>
      </c>
      <c r="H282" s="33">
        <v>23.2</v>
      </c>
      <c r="I282" s="34">
        <v>14.5</v>
      </c>
      <c r="J282" s="15">
        <v>12.2</v>
      </c>
      <c r="K282" s="25"/>
      <c r="L282" s="25"/>
    </row>
    <row r="283" spans="1:12" ht="15">
      <c r="A283" s="7"/>
      <c r="B283" s="8"/>
      <c r="C283" s="2"/>
      <c r="D283" s="2"/>
      <c r="E283" s="227"/>
      <c r="F283" s="228"/>
      <c r="G283" s="229"/>
      <c r="H283" s="228"/>
      <c r="I283" s="229"/>
      <c r="J283" s="228"/>
      <c r="K283" s="25"/>
      <c r="L283" s="25"/>
    </row>
    <row r="284" spans="1:12" ht="15">
      <c r="A284" s="9" t="s">
        <v>8</v>
      </c>
      <c r="B284" s="5" t="s">
        <v>287</v>
      </c>
      <c r="C284" s="6" t="s">
        <v>184</v>
      </c>
      <c r="D284" s="6">
        <v>600</v>
      </c>
      <c r="E284" s="184">
        <f t="shared" ref="E284:J284" si="34">SUM(E285:E290)</f>
        <v>30.3</v>
      </c>
      <c r="F284" s="184">
        <f t="shared" si="34"/>
        <v>69.7</v>
      </c>
      <c r="G284" s="184">
        <f t="shared" si="34"/>
        <v>85.7</v>
      </c>
      <c r="H284" s="184">
        <f t="shared" si="34"/>
        <v>60.3</v>
      </c>
      <c r="I284" s="184">
        <f t="shared" si="34"/>
        <v>53.599999999999994</v>
      </c>
      <c r="J284" s="184">
        <f t="shared" si="34"/>
        <v>41.699999999999996</v>
      </c>
      <c r="K284" s="25"/>
      <c r="L284" s="25"/>
    </row>
    <row r="285" spans="1:12" ht="15">
      <c r="A285" s="7"/>
      <c r="B285" s="5" t="s">
        <v>288</v>
      </c>
      <c r="C285" s="6">
        <v>351</v>
      </c>
      <c r="D285" s="6">
        <v>200</v>
      </c>
      <c r="E285" s="6">
        <v>3.2</v>
      </c>
      <c r="F285" s="34">
        <v>5</v>
      </c>
      <c r="G285" s="15">
        <v>6.1</v>
      </c>
      <c r="H285" s="34">
        <v>7</v>
      </c>
      <c r="I285" s="15">
        <v>6.2</v>
      </c>
      <c r="J285" s="34">
        <v>5</v>
      </c>
      <c r="K285" s="25"/>
      <c r="L285" s="25"/>
    </row>
    <row r="286" spans="1:12" ht="15">
      <c r="A286" s="7"/>
      <c r="B286" s="5" t="s">
        <v>289</v>
      </c>
      <c r="C286" s="6">
        <v>290</v>
      </c>
      <c r="D286" s="6">
        <v>200</v>
      </c>
      <c r="E286" s="6">
        <v>12.2</v>
      </c>
      <c r="F286" s="34">
        <v>30</v>
      </c>
      <c r="G286" s="15">
        <v>33.299999999999997</v>
      </c>
      <c r="H286" s="34">
        <v>17</v>
      </c>
      <c r="I286" s="15">
        <v>16.100000000000001</v>
      </c>
      <c r="J286" s="34">
        <v>15.2</v>
      </c>
      <c r="K286" s="25"/>
      <c r="L286" s="25"/>
    </row>
    <row r="287" spans="1:12" ht="15">
      <c r="A287" s="7"/>
      <c r="B287" s="5" t="s">
        <v>290</v>
      </c>
      <c r="C287" s="6">
        <v>225</v>
      </c>
      <c r="D287" s="6">
        <v>200</v>
      </c>
      <c r="E287" s="6">
        <v>4</v>
      </c>
      <c r="F287" s="34">
        <v>9.4</v>
      </c>
      <c r="G287" s="15">
        <v>14</v>
      </c>
      <c r="H287" s="34">
        <v>8</v>
      </c>
      <c r="I287" s="15">
        <v>8</v>
      </c>
      <c r="J287" s="34">
        <v>7</v>
      </c>
      <c r="K287" s="25"/>
      <c r="L287" s="25"/>
    </row>
    <row r="288" spans="1:12" ht="15">
      <c r="A288" s="7"/>
      <c r="B288" s="5" t="s">
        <v>291</v>
      </c>
      <c r="C288" s="6">
        <v>241</v>
      </c>
      <c r="D288" s="6">
        <v>300</v>
      </c>
      <c r="E288" s="6">
        <v>1.2</v>
      </c>
      <c r="F288" s="34">
        <v>6</v>
      </c>
      <c r="G288" s="15">
        <v>6</v>
      </c>
      <c r="H288" s="34">
        <v>7</v>
      </c>
      <c r="I288" s="15">
        <v>5</v>
      </c>
      <c r="J288" s="34">
        <v>1.2</v>
      </c>
      <c r="K288" s="25"/>
      <c r="L288" s="275">
        <v>42912</v>
      </c>
    </row>
    <row r="289" spans="1:12" ht="15">
      <c r="A289" s="7"/>
      <c r="B289" s="5" t="s">
        <v>292</v>
      </c>
      <c r="C289" s="6">
        <v>290</v>
      </c>
      <c r="D289" s="6">
        <v>300</v>
      </c>
      <c r="E289" s="34">
        <v>9.4</v>
      </c>
      <c r="F289" s="34">
        <v>19</v>
      </c>
      <c r="G289" s="34">
        <v>26</v>
      </c>
      <c r="H289" s="34">
        <v>21</v>
      </c>
      <c r="I289" s="34">
        <v>18</v>
      </c>
      <c r="J289" s="34">
        <v>13</v>
      </c>
      <c r="K289" s="25"/>
      <c r="L289" s="25"/>
    </row>
    <row r="290" spans="1:12" ht="15">
      <c r="A290" s="7"/>
      <c r="B290" s="172" t="s">
        <v>125</v>
      </c>
      <c r="C290" s="2"/>
      <c r="D290" s="2"/>
      <c r="E290" s="116">
        <v>0.3</v>
      </c>
      <c r="F290" s="115">
        <v>0.3</v>
      </c>
      <c r="G290" s="298">
        <v>0.3</v>
      </c>
      <c r="H290" s="115">
        <v>0.3</v>
      </c>
      <c r="I290" s="298">
        <v>0.3</v>
      </c>
      <c r="J290" s="115">
        <v>0.3</v>
      </c>
      <c r="K290" s="25"/>
      <c r="L290" s="25"/>
    </row>
    <row r="291" spans="1:12" ht="15">
      <c r="A291" s="320" t="s">
        <v>293</v>
      </c>
      <c r="B291" s="321"/>
      <c r="C291" s="3"/>
      <c r="D291" s="3"/>
      <c r="E291" s="227"/>
      <c r="F291" s="228"/>
      <c r="G291" s="229"/>
      <c r="H291" s="228"/>
      <c r="I291" s="229"/>
      <c r="J291" s="228"/>
      <c r="K291" s="25"/>
      <c r="L291" s="25"/>
    </row>
    <row r="292" spans="1:12" ht="15">
      <c r="A292" s="9" t="s">
        <v>4</v>
      </c>
      <c r="B292" s="5" t="s">
        <v>294</v>
      </c>
      <c r="C292" s="6" t="s">
        <v>591</v>
      </c>
      <c r="D292" s="6">
        <v>300</v>
      </c>
      <c r="E292" s="184">
        <f t="shared" ref="E292:J292" si="35">SUM(E293:E296)</f>
        <v>62.4</v>
      </c>
      <c r="F292" s="184">
        <f t="shared" si="35"/>
        <v>111.4</v>
      </c>
      <c r="G292" s="184">
        <f t="shared" si="35"/>
        <v>92.5</v>
      </c>
      <c r="H292" s="184">
        <f t="shared" si="35"/>
        <v>95.200000000000017</v>
      </c>
      <c r="I292" s="184">
        <f t="shared" si="35"/>
        <v>101.80000000000001</v>
      </c>
      <c r="J292" s="184">
        <f t="shared" si="35"/>
        <v>120.4</v>
      </c>
      <c r="K292" s="25"/>
      <c r="L292" s="25"/>
    </row>
    <row r="293" spans="1:12" ht="15">
      <c r="A293" s="7"/>
      <c r="B293" s="5" t="s">
        <v>295</v>
      </c>
      <c r="C293" s="6">
        <v>171</v>
      </c>
      <c r="D293" s="6">
        <v>100</v>
      </c>
      <c r="E293" s="116">
        <v>0.4</v>
      </c>
      <c r="F293" s="115">
        <v>0.4</v>
      </c>
      <c r="G293" s="113">
        <v>0.4</v>
      </c>
      <c r="H293" s="115">
        <v>0.4</v>
      </c>
      <c r="I293" s="113">
        <v>0.4</v>
      </c>
      <c r="J293" s="115">
        <v>0.4</v>
      </c>
      <c r="K293" s="25"/>
      <c r="L293" s="25"/>
    </row>
    <row r="294" spans="1:12" ht="15">
      <c r="A294" s="7"/>
      <c r="B294" s="5" t="s">
        <v>296</v>
      </c>
      <c r="C294" s="6">
        <v>185</v>
      </c>
      <c r="D294" s="6">
        <v>200</v>
      </c>
      <c r="E294" s="6">
        <v>44</v>
      </c>
      <c r="F294" s="34">
        <v>79</v>
      </c>
      <c r="G294" s="15">
        <v>77.2</v>
      </c>
      <c r="H294" s="34">
        <v>76</v>
      </c>
      <c r="I294" s="15">
        <v>83</v>
      </c>
      <c r="J294" s="34">
        <v>97</v>
      </c>
      <c r="K294" s="25"/>
      <c r="L294" s="25"/>
    </row>
    <row r="295" spans="1:12" ht="15">
      <c r="A295" s="7"/>
      <c r="B295" s="5" t="s">
        <v>565</v>
      </c>
      <c r="C295" s="6">
        <v>290</v>
      </c>
      <c r="D295" s="6">
        <v>220</v>
      </c>
      <c r="E295" s="6">
        <v>11.5</v>
      </c>
      <c r="F295" s="34">
        <v>17</v>
      </c>
      <c r="G295" s="15">
        <v>5.6</v>
      </c>
      <c r="H295" s="34">
        <v>12.4</v>
      </c>
      <c r="I295" s="15">
        <v>12.4</v>
      </c>
      <c r="J295" s="34">
        <v>16</v>
      </c>
      <c r="K295" s="25"/>
      <c r="L295" s="25"/>
    </row>
    <row r="296" spans="1:12" ht="15">
      <c r="A296" s="7"/>
      <c r="B296" s="5" t="s">
        <v>297</v>
      </c>
      <c r="C296" s="6">
        <v>225</v>
      </c>
      <c r="D296" s="6">
        <v>200</v>
      </c>
      <c r="E296" s="6">
        <v>6.5</v>
      </c>
      <c r="F296" s="34">
        <v>15</v>
      </c>
      <c r="G296" s="15">
        <v>9.3000000000000007</v>
      </c>
      <c r="H296" s="34">
        <v>6.4</v>
      </c>
      <c r="I296" s="15">
        <v>6</v>
      </c>
      <c r="J296" s="34">
        <v>7</v>
      </c>
      <c r="K296" s="25"/>
      <c r="L296" s="25"/>
    </row>
    <row r="297" spans="1:12" ht="15">
      <c r="A297" s="7"/>
      <c r="B297" s="70"/>
      <c r="C297" s="70"/>
      <c r="D297" s="70"/>
      <c r="E297" s="6"/>
      <c r="F297" s="34"/>
      <c r="G297" s="15"/>
      <c r="H297" s="34"/>
      <c r="I297" s="15"/>
      <c r="J297" s="34"/>
      <c r="K297" s="25"/>
      <c r="L297" s="25"/>
    </row>
    <row r="298" spans="1:12" ht="15">
      <c r="A298" s="7"/>
      <c r="B298" s="8"/>
      <c r="C298" s="2"/>
      <c r="D298" s="2"/>
      <c r="E298" s="227"/>
      <c r="F298" s="228"/>
      <c r="G298" s="229"/>
      <c r="H298" s="228"/>
      <c r="I298" s="229"/>
      <c r="J298" s="228"/>
      <c r="K298" s="25"/>
      <c r="L298" s="25"/>
    </row>
    <row r="299" spans="1:12" ht="15">
      <c r="A299" s="9" t="s">
        <v>8</v>
      </c>
      <c r="B299" s="5" t="s">
        <v>298</v>
      </c>
      <c r="C299" s="6" t="s">
        <v>591</v>
      </c>
      <c r="D299" s="6">
        <v>300</v>
      </c>
      <c r="E299" s="184">
        <f t="shared" ref="E299:J299" si="36">SUM(E300:E302)</f>
        <v>25.4</v>
      </c>
      <c r="F299" s="184">
        <f t="shared" si="36"/>
        <v>47.5</v>
      </c>
      <c r="G299" s="184">
        <f t="shared" si="36"/>
        <v>60.8</v>
      </c>
      <c r="H299" s="184">
        <f t="shared" si="36"/>
        <v>40.300000000000004</v>
      </c>
      <c r="I299" s="184">
        <f t="shared" si="36"/>
        <v>45.5</v>
      </c>
      <c r="J299" s="184">
        <f t="shared" si="36"/>
        <v>56.2</v>
      </c>
      <c r="K299" s="25"/>
      <c r="L299" s="25"/>
    </row>
    <row r="300" spans="1:12" ht="15">
      <c r="A300" s="7"/>
      <c r="B300" s="5" t="s">
        <v>299</v>
      </c>
      <c r="C300" s="6">
        <v>171</v>
      </c>
      <c r="D300" s="6">
        <v>100</v>
      </c>
      <c r="E300" s="6">
        <v>3</v>
      </c>
      <c r="F300" s="34">
        <v>4.2</v>
      </c>
      <c r="G300" s="15">
        <v>5</v>
      </c>
      <c r="H300" s="34">
        <v>4.5999999999999996</v>
      </c>
      <c r="I300" s="15">
        <v>5.5</v>
      </c>
      <c r="J300" s="34">
        <v>5.6</v>
      </c>
      <c r="K300" s="25"/>
      <c r="L300" s="25"/>
    </row>
    <row r="301" spans="1:12" ht="15">
      <c r="A301" s="7"/>
      <c r="B301" s="5" t="s">
        <v>300</v>
      </c>
      <c r="C301" s="6">
        <v>225</v>
      </c>
      <c r="D301" s="6">
        <v>200</v>
      </c>
      <c r="E301" s="6">
        <v>20.399999999999999</v>
      </c>
      <c r="F301" s="34">
        <v>28.3</v>
      </c>
      <c r="G301" s="15">
        <v>50.3</v>
      </c>
      <c r="H301" s="34">
        <v>32.200000000000003</v>
      </c>
      <c r="I301" s="15">
        <v>37</v>
      </c>
      <c r="J301" s="34">
        <v>46.2</v>
      </c>
      <c r="K301" s="25"/>
      <c r="L301" s="25"/>
    </row>
    <row r="302" spans="1:12" ht="15">
      <c r="A302" s="7"/>
      <c r="B302" s="5" t="s">
        <v>301</v>
      </c>
      <c r="C302" s="6">
        <v>225</v>
      </c>
      <c r="D302" s="88">
        <v>200</v>
      </c>
      <c r="E302" s="73">
        <v>2</v>
      </c>
      <c r="F302" s="34">
        <v>15</v>
      </c>
      <c r="G302" s="76">
        <v>5.5</v>
      </c>
      <c r="H302" s="34">
        <v>3.5</v>
      </c>
      <c r="I302" s="76">
        <v>3</v>
      </c>
      <c r="J302" s="34">
        <v>4.4000000000000004</v>
      </c>
      <c r="K302" s="25"/>
      <c r="L302" s="25"/>
    </row>
    <row r="303" spans="1:12" ht="15">
      <c r="A303" s="7"/>
      <c r="B303" s="2"/>
      <c r="C303" s="2"/>
      <c r="D303" s="2"/>
      <c r="E303" s="6"/>
      <c r="F303" s="34"/>
      <c r="G303" s="15"/>
      <c r="H303" s="34"/>
      <c r="I303" s="15"/>
      <c r="J303" s="34"/>
      <c r="K303" s="25"/>
      <c r="L303" s="25"/>
    </row>
    <row r="304" spans="1:12" ht="15">
      <c r="A304" s="320" t="s">
        <v>302</v>
      </c>
      <c r="B304" s="321"/>
      <c r="C304" s="2"/>
      <c r="D304" s="2"/>
      <c r="E304" s="227"/>
      <c r="F304" s="228"/>
      <c r="G304" s="229"/>
      <c r="H304" s="228"/>
      <c r="I304" s="229"/>
      <c r="J304" s="228"/>
      <c r="K304" s="25"/>
      <c r="L304" s="25"/>
    </row>
    <row r="305" spans="1:17" ht="26.25">
      <c r="A305" s="9" t="s">
        <v>4</v>
      </c>
      <c r="B305" s="8" t="s">
        <v>600</v>
      </c>
      <c r="C305" s="6" t="s">
        <v>578</v>
      </c>
      <c r="D305" s="6">
        <v>600</v>
      </c>
      <c r="E305" s="184"/>
      <c r="F305" s="184"/>
      <c r="G305" s="184"/>
      <c r="H305" s="184"/>
      <c r="I305" s="184"/>
      <c r="J305" s="184"/>
      <c r="K305" s="25"/>
      <c r="L305" s="25"/>
    </row>
    <row r="306" spans="1:17" ht="15">
      <c r="A306" s="7"/>
      <c r="B306" s="5" t="s">
        <v>303</v>
      </c>
      <c r="C306" s="6">
        <v>180</v>
      </c>
      <c r="D306" s="6">
        <v>200</v>
      </c>
      <c r="E306" s="116">
        <v>0</v>
      </c>
      <c r="F306" s="115">
        <v>0</v>
      </c>
      <c r="G306" s="113">
        <v>0</v>
      </c>
      <c r="H306" s="115">
        <v>0</v>
      </c>
      <c r="I306" s="113">
        <v>0</v>
      </c>
      <c r="J306" s="115">
        <v>0</v>
      </c>
      <c r="K306" s="25"/>
      <c r="L306" s="25"/>
    </row>
    <row r="307" spans="1:17" ht="15" customHeight="1">
      <c r="A307" s="7"/>
      <c r="B307" s="5" t="s">
        <v>304</v>
      </c>
      <c r="C307" s="6">
        <v>190</v>
      </c>
      <c r="D307" s="88">
        <v>200</v>
      </c>
      <c r="E307" s="310" t="s">
        <v>110</v>
      </c>
      <c r="F307" s="311"/>
      <c r="G307" s="311"/>
      <c r="H307" s="311"/>
      <c r="I307" s="311"/>
      <c r="J307" s="312"/>
      <c r="K307" s="25"/>
      <c r="L307" s="25"/>
    </row>
    <row r="308" spans="1:17" ht="15">
      <c r="A308" s="7"/>
      <c r="B308" s="5" t="s">
        <v>305</v>
      </c>
      <c r="C308" s="6">
        <v>166</v>
      </c>
      <c r="D308" s="6">
        <v>200</v>
      </c>
      <c r="E308" s="6">
        <v>14</v>
      </c>
      <c r="F308" s="34">
        <v>33.5</v>
      </c>
      <c r="G308" s="15">
        <v>20.3</v>
      </c>
      <c r="H308" s="34">
        <v>17</v>
      </c>
      <c r="I308" s="15">
        <v>12.3</v>
      </c>
      <c r="J308" s="34">
        <v>12.3</v>
      </c>
      <c r="K308" s="25"/>
      <c r="L308" s="25"/>
    </row>
    <row r="309" spans="1:17" ht="15">
      <c r="A309" s="7"/>
      <c r="B309" s="5" t="s">
        <v>306</v>
      </c>
      <c r="C309" s="6">
        <v>202</v>
      </c>
      <c r="D309" s="6">
        <v>200</v>
      </c>
      <c r="E309" s="6">
        <v>8</v>
      </c>
      <c r="F309" s="34">
        <v>36</v>
      </c>
      <c r="G309" s="15">
        <v>26</v>
      </c>
      <c r="H309" s="34">
        <v>15</v>
      </c>
      <c r="I309" s="15">
        <v>12</v>
      </c>
      <c r="J309" s="34">
        <v>11</v>
      </c>
      <c r="K309" s="25"/>
      <c r="L309" s="25"/>
    </row>
    <row r="310" spans="1:17" ht="15">
      <c r="A310" s="7"/>
      <c r="B310" s="5" t="s">
        <v>120</v>
      </c>
      <c r="C310" s="2"/>
      <c r="D310" s="2"/>
      <c r="E310" s="116">
        <v>2.7</v>
      </c>
      <c r="F310" s="115">
        <v>6.8</v>
      </c>
      <c r="G310" s="298">
        <v>7.1</v>
      </c>
      <c r="H310" s="115">
        <v>5.8</v>
      </c>
      <c r="I310" s="298">
        <v>4</v>
      </c>
      <c r="J310" s="115">
        <v>3</v>
      </c>
      <c r="K310" s="25"/>
      <c r="L310" s="25"/>
    </row>
    <row r="311" spans="1:17" ht="15">
      <c r="A311" s="7"/>
      <c r="B311" s="8"/>
      <c r="C311" s="2"/>
      <c r="D311" s="2"/>
      <c r="E311" s="224"/>
      <c r="F311" s="225"/>
      <c r="G311" s="226"/>
      <c r="H311" s="225"/>
      <c r="I311" s="226"/>
      <c r="J311" s="225"/>
      <c r="K311" s="25"/>
      <c r="L311" s="25"/>
    </row>
    <row r="312" spans="1:17" ht="15">
      <c r="A312" s="9" t="s">
        <v>8</v>
      </c>
      <c r="B312" s="5" t="s">
        <v>307</v>
      </c>
      <c r="C312" s="6" t="s">
        <v>578</v>
      </c>
      <c r="D312" s="6">
        <v>600</v>
      </c>
      <c r="E312" s="184">
        <f t="shared" ref="E312:J312" si="37">SUM(E313,E315,E316,E317,E318)</f>
        <v>14.4</v>
      </c>
      <c r="F312" s="184">
        <f t="shared" si="37"/>
        <v>42.4</v>
      </c>
      <c r="G312" s="184">
        <f t="shared" si="37"/>
        <v>24.7</v>
      </c>
      <c r="H312" s="184">
        <f t="shared" si="37"/>
        <v>15</v>
      </c>
      <c r="I312" s="184">
        <f t="shared" si="37"/>
        <v>10.7</v>
      </c>
      <c r="J312" s="184">
        <f t="shared" si="37"/>
        <v>14.2</v>
      </c>
      <c r="K312" s="25"/>
      <c r="L312" s="25"/>
    </row>
    <row r="313" spans="1:17" ht="15">
      <c r="A313" s="7"/>
      <c r="B313" s="5" t="s">
        <v>309</v>
      </c>
      <c r="C313" s="6">
        <v>180</v>
      </c>
      <c r="D313" s="6">
        <v>200</v>
      </c>
      <c r="E313" s="6">
        <v>1</v>
      </c>
      <c r="F313" s="34">
        <v>2.7</v>
      </c>
      <c r="G313" s="15">
        <v>4.3</v>
      </c>
      <c r="H313" s="34">
        <v>1.6</v>
      </c>
      <c r="I313" s="15">
        <v>1.5</v>
      </c>
      <c r="J313" s="34">
        <v>2.8</v>
      </c>
      <c r="K313" s="25"/>
      <c r="L313" s="25"/>
    </row>
    <row r="314" spans="1:17" ht="15" customHeight="1">
      <c r="A314" s="7"/>
      <c r="B314" s="5" t="s">
        <v>310</v>
      </c>
      <c r="C314" s="6">
        <v>190</v>
      </c>
      <c r="D314" s="88">
        <v>300</v>
      </c>
      <c r="E314" s="310" t="s">
        <v>110</v>
      </c>
      <c r="F314" s="311"/>
      <c r="G314" s="311"/>
      <c r="H314" s="311"/>
      <c r="I314" s="311"/>
      <c r="J314" s="312"/>
      <c r="K314" s="25"/>
      <c r="L314" s="25"/>
    </row>
    <row r="315" spans="1:17" ht="15" customHeight="1">
      <c r="A315" s="7"/>
      <c r="B315" s="5" t="s">
        <v>311</v>
      </c>
      <c r="C315" s="6">
        <v>166</v>
      </c>
      <c r="D315" s="6">
        <v>200</v>
      </c>
      <c r="E315" s="116">
        <v>5</v>
      </c>
      <c r="F315" s="115">
        <v>17.5</v>
      </c>
      <c r="G315" s="113">
        <v>10.4</v>
      </c>
      <c r="H315" s="115">
        <v>5.2</v>
      </c>
      <c r="I315" s="113">
        <v>4.5</v>
      </c>
      <c r="J315" s="115">
        <v>7.5</v>
      </c>
      <c r="K315" s="25"/>
      <c r="L315" s="25"/>
    </row>
    <row r="316" spans="1:17" ht="15">
      <c r="A316" s="7"/>
      <c r="B316" s="5" t="s">
        <v>312</v>
      </c>
      <c r="C316" s="6">
        <v>202</v>
      </c>
      <c r="D316" s="6">
        <v>200</v>
      </c>
      <c r="E316" s="6">
        <v>7.4</v>
      </c>
      <c r="F316" s="34">
        <v>17.3</v>
      </c>
      <c r="G316" s="15">
        <v>6</v>
      </c>
      <c r="H316" s="34">
        <v>3.2</v>
      </c>
      <c r="I316" s="15">
        <v>2.5</v>
      </c>
      <c r="J316" s="34">
        <v>2.2000000000000002</v>
      </c>
      <c r="K316" s="25"/>
      <c r="L316" s="25"/>
    </row>
    <row r="317" spans="1:17" ht="15">
      <c r="A317" s="7"/>
      <c r="B317" s="5" t="s">
        <v>313</v>
      </c>
      <c r="C317" s="6">
        <v>180</v>
      </c>
      <c r="D317" s="6">
        <v>200</v>
      </c>
      <c r="E317" s="310" t="s">
        <v>467</v>
      </c>
      <c r="F317" s="311"/>
      <c r="G317" s="311"/>
      <c r="H317" s="311"/>
      <c r="I317" s="311"/>
      <c r="J317" s="312"/>
      <c r="K317" s="25"/>
      <c r="L317" s="25"/>
    </row>
    <row r="318" spans="1:17" ht="15">
      <c r="A318" s="7"/>
      <c r="B318" s="5" t="s">
        <v>125</v>
      </c>
      <c r="C318" s="2"/>
      <c r="D318" s="6">
        <v>130</v>
      </c>
      <c r="E318" s="116">
        <v>1</v>
      </c>
      <c r="F318" s="115">
        <v>4.9000000000000004</v>
      </c>
      <c r="G318" s="298">
        <v>4</v>
      </c>
      <c r="H318" s="115">
        <v>5</v>
      </c>
      <c r="I318" s="298">
        <v>2.2000000000000002</v>
      </c>
      <c r="J318" s="115">
        <v>1.7</v>
      </c>
      <c r="K318" s="25"/>
      <c r="L318" s="171"/>
      <c r="M318" s="171"/>
      <c r="N318" s="171"/>
      <c r="O318" s="171"/>
      <c r="P318" s="171"/>
      <c r="Q318" s="171"/>
    </row>
    <row r="319" spans="1:17" ht="15">
      <c r="A319" s="7"/>
      <c r="B319" s="2"/>
      <c r="C319" s="2"/>
      <c r="D319" s="2"/>
      <c r="E319" s="116"/>
      <c r="F319" s="115"/>
      <c r="G319" s="113"/>
      <c r="H319" s="115"/>
      <c r="I319" s="113"/>
      <c r="J319" s="115"/>
      <c r="K319" s="25"/>
      <c r="L319" s="25"/>
    </row>
    <row r="320" spans="1:17" ht="15">
      <c r="A320" s="320" t="s">
        <v>314</v>
      </c>
      <c r="B320" s="321"/>
      <c r="C320" s="2"/>
      <c r="D320" s="2"/>
      <c r="E320" s="6"/>
      <c r="F320" s="34"/>
      <c r="G320" s="15"/>
      <c r="H320" s="34"/>
      <c r="I320" s="15"/>
      <c r="J320" s="34"/>
      <c r="K320" s="25"/>
      <c r="L320" s="25"/>
    </row>
    <row r="321" spans="1:12" ht="15">
      <c r="A321" s="9" t="s">
        <v>4</v>
      </c>
      <c r="B321" s="5" t="s">
        <v>315</v>
      </c>
      <c r="C321" s="6" t="s">
        <v>316</v>
      </c>
      <c r="D321" s="6">
        <v>400</v>
      </c>
      <c r="E321" s="184">
        <f t="shared" ref="E321:J321" si="38">SUM(E322:E324)</f>
        <v>7.6000000000000005</v>
      </c>
      <c r="F321" s="184">
        <f t="shared" si="38"/>
        <v>17</v>
      </c>
      <c r="G321" s="184">
        <f t="shared" si="38"/>
        <v>19</v>
      </c>
      <c r="H321" s="184">
        <f t="shared" si="38"/>
        <v>13.9</v>
      </c>
      <c r="I321" s="184">
        <f t="shared" si="38"/>
        <v>12.3</v>
      </c>
      <c r="J321" s="184">
        <f t="shared" si="38"/>
        <v>12.899999999999999</v>
      </c>
      <c r="K321" s="25"/>
      <c r="L321" s="25"/>
    </row>
    <row r="322" spans="1:12" ht="15">
      <c r="A322" s="7"/>
      <c r="B322" s="5" t="s">
        <v>317</v>
      </c>
      <c r="C322" s="6">
        <v>171</v>
      </c>
      <c r="D322" s="6">
        <v>200</v>
      </c>
      <c r="E322" s="6">
        <v>2</v>
      </c>
      <c r="F322" s="34">
        <v>7</v>
      </c>
      <c r="G322" s="15">
        <v>7</v>
      </c>
      <c r="H322" s="34">
        <v>2.1</v>
      </c>
      <c r="I322" s="15">
        <v>1.6</v>
      </c>
      <c r="J322" s="34">
        <v>1.8</v>
      </c>
      <c r="K322" s="25"/>
      <c r="L322" s="25"/>
    </row>
    <row r="323" spans="1:12" ht="15">
      <c r="A323" s="7"/>
      <c r="B323" s="5" t="s">
        <v>120</v>
      </c>
      <c r="C323" s="2"/>
      <c r="D323" s="2"/>
      <c r="E323" s="116">
        <v>1.2</v>
      </c>
      <c r="F323" s="115">
        <v>1.8</v>
      </c>
      <c r="G323" s="298">
        <v>1</v>
      </c>
      <c r="H323" s="115">
        <v>2.2000000000000002</v>
      </c>
      <c r="I323" s="298">
        <v>2.2999999999999998</v>
      </c>
      <c r="J323" s="115">
        <v>1.9</v>
      </c>
      <c r="K323" s="25"/>
      <c r="L323" s="25"/>
    </row>
    <row r="324" spans="1:12" ht="15">
      <c r="A324" s="7"/>
      <c r="B324" s="5" t="s">
        <v>318</v>
      </c>
      <c r="C324" s="6">
        <v>190</v>
      </c>
      <c r="D324" s="6">
        <v>200</v>
      </c>
      <c r="E324" s="6">
        <v>4.4000000000000004</v>
      </c>
      <c r="F324" s="34">
        <v>8.1999999999999993</v>
      </c>
      <c r="G324" s="15">
        <v>11</v>
      </c>
      <c r="H324" s="34">
        <v>9.6</v>
      </c>
      <c r="I324" s="15">
        <v>8.4</v>
      </c>
      <c r="J324" s="34">
        <v>9.1999999999999993</v>
      </c>
      <c r="K324" s="25"/>
      <c r="L324" s="25"/>
    </row>
    <row r="325" spans="1:12">
      <c r="A325" s="7"/>
      <c r="B325" s="8"/>
      <c r="C325" s="2"/>
      <c r="D325" s="2"/>
      <c r="K325" s="25"/>
      <c r="L325" s="25"/>
    </row>
    <row r="326" spans="1:12" ht="15">
      <c r="A326" s="7"/>
      <c r="B326" s="2"/>
      <c r="C326" s="2"/>
      <c r="D326" s="2"/>
      <c r="E326" s="34"/>
      <c r="F326" s="34"/>
      <c r="G326" s="15"/>
      <c r="H326" s="34"/>
      <c r="I326" s="15"/>
      <c r="J326" s="34"/>
      <c r="K326" s="25"/>
      <c r="L326" s="25"/>
    </row>
    <row r="327" spans="1:12" ht="15" customHeight="1">
      <c r="A327" s="334" t="s">
        <v>0</v>
      </c>
      <c r="B327" s="335"/>
      <c r="C327" s="316" t="s">
        <v>1</v>
      </c>
      <c r="D327" s="318"/>
      <c r="E327" s="316" t="s">
        <v>2</v>
      </c>
      <c r="F327" s="317"/>
      <c r="G327" s="317"/>
      <c r="H327" s="317"/>
      <c r="I327" s="317"/>
      <c r="J327" s="318"/>
    </row>
    <row r="328" spans="1:12" ht="15.75">
      <c r="A328" s="336"/>
      <c r="B328" s="337"/>
      <c r="C328" s="10" t="s">
        <v>484</v>
      </c>
      <c r="D328" s="10" t="s">
        <v>483</v>
      </c>
      <c r="E328" s="121" t="str">
        <f>$E$4</f>
        <v>4.00</v>
      </c>
      <c r="F328" s="96" t="str">
        <f>$F$4</f>
        <v>9.00</v>
      </c>
      <c r="G328" s="96" t="str">
        <f>$G$4</f>
        <v>14.00</v>
      </c>
      <c r="H328" s="122" t="str">
        <f>$H$4</f>
        <v>18.00</v>
      </c>
      <c r="I328" s="98" t="str">
        <f>$I$4</f>
        <v>20.00</v>
      </c>
      <c r="J328" s="121" t="str">
        <f>$J$4</f>
        <v>22.00</v>
      </c>
    </row>
    <row r="329" spans="1:12" ht="15">
      <c r="A329" s="320" t="s">
        <v>314</v>
      </c>
      <c r="B329" s="321"/>
      <c r="C329" s="2"/>
      <c r="D329" s="2"/>
      <c r="E329" s="6"/>
      <c r="F329" s="6"/>
      <c r="G329" s="6"/>
      <c r="H329" s="34"/>
      <c r="I329" s="15"/>
      <c r="J329" s="6"/>
    </row>
    <row r="330" spans="1:12" ht="15">
      <c r="A330" s="9" t="s">
        <v>8</v>
      </c>
      <c r="B330" s="5" t="s">
        <v>319</v>
      </c>
      <c r="C330" s="6" t="s">
        <v>320</v>
      </c>
      <c r="D330" s="88">
        <v>400</v>
      </c>
      <c r="E330" s="186">
        <f t="shared" ref="E330:J330" si="39">SUM(E331:E333)</f>
        <v>24</v>
      </c>
      <c r="F330" s="186">
        <f t="shared" si="39"/>
        <v>31.5</v>
      </c>
      <c r="G330" s="186">
        <f t="shared" si="39"/>
        <v>35.1</v>
      </c>
      <c r="H330" s="186">
        <f t="shared" si="39"/>
        <v>34.6</v>
      </c>
      <c r="I330" s="186">
        <f t="shared" si="39"/>
        <v>37</v>
      </c>
      <c r="J330" s="186">
        <f t="shared" si="39"/>
        <v>33.9</v>
      </c>
    </row>
    <row r="331" spans="1:12" ht="15">
      <c r="A331" s="7"/>
      <c r="B331" s="5" t="s">
        <v>321</v>
      </c>
      <c r="C331" s="6">
        <v>171</v>
      </c>
      <c r="D331" s="6">
        <v>200</v>
      </c>
      <c r="E331" s="116">
        <v>0</v>
      </c>
      <c r="F331" s="116">
        <v>0</v>
      </c>
      <c r="G331" s="116">
        <v>0</v>
      </c>
      <c r="H331" s="116">
        <v>0</v>
      </c>
      <c r="I331" s="116">
        <v>0</v>
      </c>
      <c r="J331" s="116">
        <v>0</v>
      </c>
    </row>
    <row r="332" spans="1:12" ht="15">
      <c r="A332" s="7"/>
      <c r="B332" s="5" t="s">
        <v>322</v>
      </c>
      <c r="C332" s="6">
        <v>206</v>
      </c>
      <c r="D332" s="6">
        <v>200</v>
      </c>
      <c r="E332" s="116">
        <v>22</v>
      </c>
      <c r="F332" s="116">
        <v>29</v>
      </c>
      <c r="G332" s="116">
        <v>33</v>
      </c>
      <c r="H332" s="115">
        <v>32.1</v>
      </c>
      <c r="I332" s="113">
        <v>34.299999999999997</v>
      </c>
      <c r="J332" s="116">
        <v>31.4</v>
      </c>
    </row>
    <row r="333" spans="1:12" ht="15">
      <c r="A333" s="7"/>
      <c r="B333" s="5" t="s">
        <v>125</v>
      </c>
      <c r="C333" s="2"/>
      <c r="D333" s="2"/>
      <c r="E333" s="116">
        <v>2</v>
      </c>
      <c r="F333" s="116">
        <v>2.5</v>
      </c>
      <c r="G333" s="116">
        <v>2.1</v>
      </c>
      <c r="H333" s="115">
        <v>2.5</v>
      </c>
      <c r="I333" s="298">
        <v>2.7</v>
      </c>
      <c r="J333" s="116">
        <v>2.5</v>
      </c>
    </row>
    <row r="334" spans="1:12" ht="15">
      <c r="A334" s="7"/>
      <c r="B334" s="2"/>
      <c r="C334" s="2"/>
      <c r="D334" s="2"/>
      <c r="E334" s="206"/>
      <c r="F334" s="206"/>
      <c r="G334" s="206"/>
      <c r="H334" s="207"/>
      <c r="I334" s="208"/>
      <c r="J334" s="206"/>
    </row>
    <row r="335" spans="1:12" ht="15">
      <c r="A335" s="320" t="s">
        <v>323</v>
      </c>
      <c r="B335" s="321"/>
      <c r="C335" s="2"/>
      <c r="D335" s="2"/>
      <c r="E335" s="6"/>
      <c r="F335" s="6"/>
      <c r="G335" s="6"/>
      <c r="H335" s="34"/>
      <c r="I335" s="15"/>
      <c r="J335" s="6"/>
    </row>
    <row r="336" spans="1:12" ht="15">
      <c r="A336" s="9" t="s">
        <v>324</v>
      </c>
      <c r="B336" s="5" t="s">
        <v>325</v>
      </c>
      <c r="C336" s="6" t="s">
        <v>132</v>
      </c>
      <c r="D336" s="6">
        <v>400</v>
      </c>
      <c r="E336" s="184">
        <f t="shared" ref="E336:J336" si="40">SUM(E337:E338)</f>
        <v>31.2</v>
      </c>
      <c r="F336" s="184">
        <f t="shared" si="40"/>
        <v>55.3</v>
      </c>
      <c r="G336" s="184">
        <f t="shared" si="40"/>
        <v>53.2</v>
      </c>
      <c r="H336" s="184">
        <f t="shared" si="40"/>
        <v>55.6</v>
      </c>
      <c r="I336" s="184">
        <f t="shared" si="40"/>
        <v>56</v>
      </c>
      <c r="J336" s="184">
        <f t="shared" si="40"/>
        <v>54.2</v>
      </c>
    </row>
    <row r="337" spans="1:11" ht="15">
      <c r="A337" s="7"/>
      <c r="B337" s="5" t="s">
        <v>326</v>
      </c>
      <c r="C337" s="6">
        <v>252</v>
      </c>
      <c r="D337" s="6">
        <v>200</v>
      </c>
      <c r="E337" s="6">
        <v>24.2</v>
      </c>
      <c r="F337" s="6">
        <v>42.3</v>
      </c>
      <c r="G337" s="6">
        <v>41</v>
      </c>
      <c r="H337" s="34">
        <v>41.5</v>
      </c>
      <c r="I337" s="15">
        <v>44</v>
      </c>
      <c r="J337" s="6">
        <v>47</v>
      </c>
    </row>
    <row r="338" spans="1:11" ht="15">
      <c r="A338" s="7"/>
      <c r="B338" s="5" t="s">
        <v>557</v>
      </c>
      <c r="C338" s="6"/>
      <c r="D338" s="6">
        <v>200</v>
      </c>
      <c r="E338" s="6">
        <v>7</v>
      </c>
      <c r="F338" s="6">
        <v>13</v>
      </c>
      <c r="G338" s="6">
        <v>12.2</v>
      </c>
      <c r="H338" s="34">
        <v>14.1</v>
      </c>
      <c r="I338" s="15">
        <v>12</v>
      </c>
      <c r="J338" s="6">
        <v>7.2</v>
      </c>
    </row>
    <row r="339" spans="1:11" ht="15">
      <c r="A339" s="9" t="s">
        <v>4</v>
      </c>
      <c r="B339" s="5" t="s">
        <v>327</v>
      </c>
      <c r="C339" s="6" t="s">
        <v>592</v>
      </c>
      <c r="D339" s="6">
        <v>400</v>
      </c>
      <c r="E339" s="184"/>
      <c r="F339" s="184"/>
      <c r="G339" s="184"/>
      <c r="H339" s="184"/>
      <c r="I339" s="184"/>
      <c r="J339" s="184"/>
    </row>
    <row r="340" spans="1:11" ht="15">
      <c r="A340" s="7"/>
      <c r="B340" s="5" t="s">
        <v>328</v>
      </c>
      <c r="C340" s="6" t="s">
        <v>329</v>
      </c>
      <c r="D340" s="6">
        <v>200</v>
      </c>
      <c r="E340" s="6">
        <v>27</v>
      </c>
      <c r="F340" s="6">
        <v>46.4</v>
      </c>
      <c r="G340" s="6">
        <v>49</v>
      </c>
      <c r="H340" s="34">
        <v>43</v>
      </c>
      <c r="I340" s="15">
        <v>40.1</v>
      </c>
      <c r="J340" s="34">
        <v>45.3</v>
      </c>
      <c r="K340" s="171"/>
    </row>
    <row r="341" spans="1:11" ht="15">
      <c r="A341" s="7"/>
      <c r="B341" s="5" t="s">
        <v>330</v>
      </c>
      <c r="C341" s="6">
        <v>292</v>
      </c>
      <c r="D341" s="88">
        <v>65</v>
      </c>
      <c r="E341" s="310" t="s">
        <v>130</v>
      </c>
      <c r="F341" s="311"/>
      <c r="G341" s="311"/>
      <c r="H341" s="311"/>
      <c r="I341" s="311"/>
      <c r="J341" s="312"/>
    </row>
    <row r="342" spans="1:11" ht="15">
      <c r="A342" s="7"/>
      <c r="B342" s="5" t="s">
        <v>558</v>
      </c>
      <c r="C342" s="6"/>
      <c r="D342" s="6">
        <v>200</v>
      </c>
      <c r="E342" s="34">
        <v>2.2000000000000002</v>
      </c>
      <c r="F342" s="34">
        <v>7.5</v>
      </c>
      <c r="G342" s="34">
        <v>22</v>
      </c>
      <c r="H342" s="34">
        <v>17</v>
      </c>
      <c r="I342" s="34">
        <v>13.5</v>
      </c>
      <c r="J342" s="15">
        <v>2.2999999999999998</v>
      </c>
    </row>
    <row r="343" spans="1:11" ht="15">
      <c r="A343" s="320" t="s">
        <v>331</v>
      </c>
      <c r="B343" s="321"/>
      <c r="C343" s="3"/>
      <c r="D343" s="3"/>
      <c r="E343" s="225"/>
      <c r="F343" s="225"/>
      <c r="G343" s="225"/>
      <c r="H343" s="225"/>
      <c r="I343" s="225"/>
      <c r="J343" s="226"/>
    </row>
    <row r="344" spans="1:11" ht="15">
      <c r="A344" s="9" t="s">
        <v>4</v>
      </c>
      <c r="B344" s="8" t="s">
        <v>593</v>
      </c>
      <c r="C344" s="6" t="s">
        <v>594</v>
      </c>
      <c r="D344" s="6">
        <v>300</v>
      </c>
      <c r="E344" s="186">
        <f t="shared" ref="E344:J344" si="41">SUM(E345:E347)</f>
        <v>27.3</v>
      </c>
      <c r="F344" s="186">
        <f t="shared" si="41"/>
        <v>46.2</v>
      </c>
      <c r="G344" s="186">
        <f t="shared" si="41"/>
        <v>46.4</v>
      </c>
      <c r="H344" s="186">
        <f t="shared" si="41"/>
        <v>52.4</v>
      </c>
      <c r="I344" s="186">
        <f t="shared" si="41"/>
        <v>57.3</v>
      </c>
      <c r="J344" s="186">
        <f t="shared" si="41"/>
        <v>61.7</v>
      </c>
    </row>
    <row r="345" spans="1:11" ht="15">
      <c r="A345" s="7"/>
      <c r="B345" s="5" t="s">
        <v>332</v>
      </c>
      <c r="C345" s="6">
        <v>209</v>
      </c>
      <c r="D345" s="6">
        <v>140</v>
      </c>
      <c r="E345" s="34">
        <v>9.1</v>
      </c>
      <c r="F345" s="34">
        <v>13</v>
      </c>
      <c r="G345" s="34">
        <v>14</v>
      </c>
      <c r="H345" s="34">
        <v>16.5</v>
      </c>
      <c r="I345" s="34">
        <v>19</v>
      </c>
      <c r="J345" s="15">
        <v>20.5</v>
      </c>
    </row>
    <row r="346" spans="1:11" ht="15">
      <c r="A346" s="7"/>
      <c r="B346" s="5" t="s">
        <v>487</v>
      </c>
      <c r="C346" s="6">
        <v>234</v>
      </c>
      <c r="D346" s="6">
        <v>140</v>
      </c>
      <c r="E346" s="34">
        <v>16</v>
      </c>
      <c r="F346" s="34">
        <v>28</v>
      </c>
      <c r="G346" s="34">
        <v>28.4</v>
      </c>
      <c r="H346" s="34">
        <v>31</v>
      </c>
      <c r="I346" s="34">
        <v>32.4</v>
      </c>
      <c r="J346" s="15">
        <v>35</v>
      </c>
    </row>
    <row r="347" spans="1:11" ht="15">
      <c r="A347" s="7"/>
      <c r="B347" s="5" t="s">
        <v>120</v>
      </c>
      <c r="C347" s="2"/>
      <c r="D347" s="2"/>
      <c r="E347" s="115">
        <v>2.2000000000000002</v>
      </c>
      <c r="F347" s="115">
        <v>5.2</v>
      </c>
      <c r="G347" s="115">
        <v>4</v>
      </c>
      <c r="H347" s="115">
        <v>4.9000000000000004</v>
      </c>
      <c r="I347" s="115">
        <v>5.9</v>
      </c>
      <c r="J347" s="298">
        <v>6.2</v>
      </c>
    </row>
    <row r="348" spans="1:11" ht="15">
      <c r="A348" s="7"/>
      <c r="B348" s="8"/>
      <c r="C348" s="2"/>
      <c r="D348" s="2"/>
      <c r="E348" s="225"/>
      <c r="F348" s="225"/>
      <c r="G348" s="225"/>
      <c r="H348" s="225"/>
      <c r="I348" s="225"/>
      <c r="J348" s="225"/>
    </row>
    <row r="349" spans="1:11" ht="15">
      <c r="A349" s="9" t="s">
        <v>8</v>
      </c>
      <c r="B349" s="5" t="s">
        <v>333</v>
      </c>
      <c r="C349" s="6">
        <v>252</v>
      </c>
      <c r="D349" s="6">
        <v>400</v>
      </c>
      <c r="E349" s="189">
        <f t="shared" ref="E349:J349" si="42">SUM(E350:E352)</f>
        <v>24.3</v>
      </c>
      <c r="F349" s="189">
        <f t="shared" si="42"/>
        <v>42.199999999999996</v>
      </c>
      <c r="G349" s="189">
        <f t="shared" si="42"/>
        <v>38.299999999999997</v>
      </c>
      <c r="H349" s="189">
        <f t="shared" si="42"/>
        <v>50</v>
      </c>
      <c r="I349" s="189">
        <f t="shared" si="42"/>
        <v>57.199999999999996</v>
      </c>
      <c r="J349" s="189">
        <f t="shared" si="42"/>
        <v>65.900000000000006</v>
      </c>
    </row>
    <row r="350" spans="1:11" ht="15">
      <c r="A350" s="7"/>
      <c r="B350" s="5" t="s">
        <v>334</v>
      </c>
      <c r="C350" s="6">
        <v>275</v>
      </c>
      <c r="D350" s="6">
        <v>140</v>
      </c>
      <c r="E350" s="140">
        <v>8.6</v>
      </c>
      <c r="F350" s="140">
        <v>18.399999999999999</v>
      </c>
      <c r="G350" s="140">
        <v>14.3</v>
      </c>
      <c r="H350" s="140">
        <v>17</v>
      </c>
      <c r="I350" s="140">
        <v>21</v>
      </c>
      <c r="J350" s="141">
        <v>23.5</v>
      </c>
    </row>
    <row r="351" spans="1:11" ht="15">
      <c r="A351" s="16"/>
      <c r="B351" s="5" t="s">
        <v>488</v>
      </c>
      <c r="C351" s="6">
        <v>234</v>
      </c>
      <c r="D351" s="6">
        <v>140</v>
      </c>
      <c r="E351" s="140">
        <v>14</v>
      </c>
      <c r="F351" s="140">
        <v>20.399999999999999</v>
      </c>
      <c r="G351" s="140">
        <v>21.5</v>
      </c>
      <c r="H351" s="140">
        <v>28.2</v>
      </c>
      <c r="I351" s="140">
        <v>30.3</v>
      </c>
      <c r="J351" s="141">
        <v>37</v>
      </c>
    </row>
    <row r="352" spans="1:11" ht="15">
      <c r="A352" s="7"/>
      <c r="B352" s="5" t="s">
        <v>125</v>
      </c>
      <c r="C352" s="2"/>
      <c r="D352" s="2"/>
      <c r="E352" s="115">
        <v>1.7</v>
      </c>
      <c r="F352" s="115">
        <v>3.4</v>
      </c>
      <c r="G352" s="115">
        <v>2.5</v>
      </c>
      <c r="H352" s="115">
        <v>4.8</v>
      </c>
      <c r="I352" s="115">
        <v>5.9</v>
      </c>
      <c r="J352" s="298">
        <v>5.4</v>
      </c>
    </row>
    <row r="353" spans="1:10" ht="15">
      <c r="A353" s="7"/>
      <c r="B353" s="5"/>
      <c r="C353" s="6"/>
      <c r="D353" s="6"/>
      <c r="E353" s="225"/>
      <c r="F353" s="225"/>
      <c r="G353" s="225"/>
      <c r="H353" s="225"/>
      <c r="I353" s="225"/>
      <c r="J353" s="225"/>
    </row>
    <row r="354" spans="1:10" ht="15">
      <c r="A354" s="320" t="s">
        <v>335</v>
      </c>
      <c r="B354" s="321"/>
      <c r="C354" s="2"/>
      <c r="D354" s="2"/>
      <c r="E354" s="225"/>
      <c r="F354" s="225"/>
      <c r="G354" s="225"/>
      <c r="H354" s="225"/>
      <c r="I354" s="225"/>
      <c r="J354" s="226"/>
    </row>
    <row r="355" spans="1:10" ht="15">
      <c r="A355" s="9" t="s">
        <v>4</v>
      </c>
      <c r="B355" s="5" t="s">
        <v>336</v>
      </c>
      <c r="C355" s="6" t="s">
        <v>595</v>
      </c>
      <c r="D355" s="6">
        <v>600</v>
      </c>
      <c r="E355" s="34">
        <f t="shared" ref="E355:J355" si="43">SUM(E356,E357,E359)</f>
        <v>24.6</v>
      </c>
      <c r="F355" s="186">
        <f t="shared" si="43"/>
        <v>52.699999999999996</v>
      </c>
      <c r="G355" s="186">
        <f t="shared" si="43"/>
        <v>61.900000000000006</v>
      </c>
      <c r="H355" s="186">
        <f t="shared" si="43"/>
        <v>52.800000000000004</v>
      </c>
      <c r="I355" s="186">
        <f t="shared" si="43"/>
        <v>33.200000000000003</v>
      </c>
      <c r="J355" s="186">
        <f t="shared" si="43"/>
        <v>26.3</v>
      </c>
    </row>
    <row r="356" spans="1:10" ht="15">
      <c r="A356" s="17"/>
      <c r="B356" s="18" t="s">
        <v>531</v>
      </c>
      <c r="C356" s="2"/>
      <c r="D356" s="88">
        <v>120</v>
      </c>
      <c r="E356" s="34">
        <v>6.1</v>
      </c>
      <c r="F356" s="34">
        <v>13.3</v>
      </c>
      <c r="G356" s="34">
        <v>9.3000000000000007</v>
      </c>
      <c r="H356" s="34">
        <v>8</v>
      </c>
      <c r="I356" s="34">
        <v>4</v>
      </c>
      <c r="J356" s="34">
        <v>3.3</v>
      </c>
    </row>
    <row r="357" spans="1:10" ht="15">
      <c r="A357" s="16"/>
      <c r="B357" s="5" t="s">
        <v>542</v>
      </c>
      <c r="C357" s="6">
        <v>290</v>
      </c>
      <c r="D357" s="6">
        <v>200</v>
      </c>
      <c r="E357" s="115">
        <v>0</v>
      </c>
      <c r="F357" s="115">
        <v>0.1</v>
      </c>
      <c r="G357" s="115">
        <v>2.5</v>
      </c>
      <c r="H357" s="115">
        <v>0.6</v>
      </c>
      <c r="I357" s="115">
        <v>0.2</v>
      </c>
      <c r="J357" s="115">
        <v>0</v>
      </c>
    </row>
    <row r="358" spans="1:10" ht="15">
      <c r="A358" s="7"/>
      <c r="B358" s="5" t="s">
        <v>401</v>
      </c>
      <c r="C358" s="6">
        <v>250</v>
      </c>
      <c r="D358" s="88">
        <v>300</v>
      </c>
      <c r="E358" s="310" t="s">
        <v>110</v>
      </c>
      <c r="F358" s="311"/>
      <c r="G358" s="311"/>
      <c r="H358" s="311"/>
      <c r="I358" s="311"/>
      <c r="J358" s="312"/>
    </row>
    <row r="359" spans="1:10" ht="15">
      <c r="A359" s="7"/>
      <c r="B359" s="5" t="s">
        <v>498</v>
      </c>
      <c r="C359" s="6">
        <v>225</v>
      </c>
      <c r="D359" s="6">
        <v>300</v>
      </c>
      <c r="E359" s="34">
        <v>18.5</v>
      </c>
      <c r="F359" s="34">
        <v>39.299999999999997</v>
      </c>
      <c r="G359" s="34">
        <v>50.1</v>
      </c>
      <c r="H359" s="34">
        <v>44.2</v>
      </c>
      <c r="I359" s="34">
        <v>29</v>
      </c>
      <c r="J359" s="15">
        <v>23</v>
      </c>
    </row>
    <row r="360" spans="1:10" ht="15">
      <c r="A360" s="9" t="s">
        <v>8</v>
      </c>
      <c r="B360" s="5" t="s">
        <v>337</v>
      </c>
      <c r="C360" s="6" t="s">
        <v>595</v>
      </c>
      <c r="D360" s="6">
        <v>600</v>
      </c>
      <c r="E360" s="186">
        <f t="shared" ref="E360:J360" si="44">SUM(E361,E362,E364)</f>
        <v>17.3</v>
      </c>
      <c r="F360" s="186">
        <f t="shared" si="44"/>
        <v>39.200000000000003</v>
      </c>
      <c r="G360" s="186">
        <f t="shared" si="44"/>
        <v>66.7</v>
      </c>
      <c r="H360" s="186">
        <f t="shared" si="44"/>
        <v>55.400000000000006</v>
      </c>
      <c r="I360" s="186">
        <f t="shared" si="44"/>
        <v>34.700000000000003</v>
      </c>
      <c r="J360" s="186">
        <f t="shared" si="44"/>
        <v>27.5</v>
      </c>
    </row>
    <row r="361" spans="1:10" ht="15">
      <c r="A361" s="7"/>
      <c r="B361" s="5" t="s">
        <v>532</v>
      </c>
      <c r="C361" s="2"/>
      <c r="D361" s="88">
        <v>120</v>
      </c>
      <c r="E361" s="34">
        <v>0.1</v>
      </c>
      <c r="F361" s="34">
        <v>0.2</v>
      </c>
      <c r="G361" s="34">
        <v>0.1</v>
      </c>
      <c r="H361" s="34">
        <v>0</v>
      </c>
      <c r="I361" s="34">
        <v>0</v>
      </c>
      <c r="J361" s="34">
        <v>0.1</v>
      </c>
    </row>
    <row r="362" spans="1:10" ht="15">
      <c r="A362" s="7"/>
      <c r="B362" s="126" t="s">
        <v>539</v>
      </c>
      <c r="C362" s="6">
        <v>290</v>
      </c>
      <c r="D362" s="6">
        <v>200</v>
      </c>
      <c r="E362" s="34">
        <v>15</v>
      </c>
      <c r="F362" s="34">
        <v>34</v>
      </c>
      <c r="G362" s="34">
        <v>62.1</v>
      </c>
      <c r="H362" s="34">
        <v>50.2</v>
      </c>
      <c r="I362" s="34">
        <v>28</v>
      </c>
      <c r="J362" s="34">
        <v>22.4</v>
      </c>
    </row>
    <row r="363" spans="1:10" ht="15">
      <c r="A363" s="7"/>
      <c r="B363" s="5" t="s">
        <v>402</v>
      </c>
      <c r="C363" s="6">
        <v>225</v>
      </c>
      <c r="D363" s="88">
        <v>300</v>
      </c>
      <c r="E363" s="310" t="s">
        <v>110</v>
      </c>
      <c r="F363" s="311"/>
      <c r="G363" s="311"/>
      <c r="H363" s="311"/>
      <c r="I363" s="311"/>
      <c r="J363" s="312"/>
    </row>
    <row r="364" spans="1:10" ht="15">
      <c r="A364" s="16"/>
      <c r="B364" s="5" t="s">
        <v>125</v>
      </c>
      <c r="C364" s="8"/>
      <c r="D364" s="8"/>
      <c r="E364" s="115">
        <v>2.2000000000000002</v>
      </c>
      <c r="F364" s="115">
        <v>5</v>
      </c>
      <c r="G364" s="115">
        <v>4.5</v>
      </c>
      <c r="H364" s="115">
        <v>5.2</v>
      </c>
      <c r="I364" s="115">
        <v>6.7</v>
      </c>
      <c r="J364" s="298">
        <v>5</v>
      </c>
    </row>
    <row r="365" spans="1:10" ht="15">
      <c r="A365" s="7"/>
      <c r="B365" s="5"/>
      <c r="C365" s="6"/>
      <c r="D365" s="6"/>
      <c r="E365" s="115"/>
      <c r="F365" s="115"/>
      <c r="G365" s="115"/>
      <c r="H365" s="115"/>
      <c r="I365" s="115"/>
      <c r="J365" s="113"/>
    </row>
    <row r="366" spans="1:10" ht="15">
      <c r="A366" s="320" t="s">
        <v>338</v>
      </c>
      <c r="B366" s="321"/>
      <c r="C366" s="2"/>
      <c r="D366" s="2"/>
      <c r="E366" s="34"/>
      <c r="F366" s="34"/>
      <c r="G366" s="34"/>
      <c r="H366" s="34"/>
      <c r="I366" s="34"/>
      <c r="J366" s="15"/>
    </row>
    <row r="367" spans="1:10" ht="15">
      <c r="A367" s="9" t="s">
        <v>4</v>
      </c>
      <c r="B367" s="5" t="s">
        <v>339</v>
      </c>
      <c r="C367" s="6" t="s">
        <v>133</v>
      </c>
      <c r="D367" s="341">
        <v>600</v>
      </c>
      <c r="E367" s="310" t="s">
        <v>586</v>
      </c>
      <c r="F367" s="311"/>
      <c r="G367" s="311"/>
      <c r="H367" s="311"/>
      <c r="I367" s="311"/>
      <c r="J367" s="312"/>
    </row>
    <row r="368" spans="1:10" ht="15">
      <c r="A368" s="9"/>
      <c r="B368" s="5"/>
      <c r="C368" s="6" t="s">
        <v>132</v>
      </c>
      <c r="D368" s="342"/>
      <c r="E368" s="34"/>
      <c r="F368" s="186"/>
      <c r="G368" s="186"/>
      <c r="H368" s="186"/>
      <c r="I368" s="186"/>
      <c r="J368" s="186"/>
    </row>
    <row r="369" spans="1:17" ht="15">
      <c r="A369" s="7"/>
      <c r="B369" s="5" t="s">
        <v>340</v>
      </c>
      <c r="C369" s="6">
        <v>350</v>
      </c>
      <c r="D369" s="6">
        <v>300</v>
      </c>
      <c r="E369" s="34">
        <v>15.3</v>
      </c>
      <c r="F369" s="34">
        <v>23.2</v>
      </c>
      <c r="G369" s="34">
        <v>22</v>
      </c>
      <c r="H369" s="34">
        <v>26.2</v>
      </c>
      <c r="I369" s="34">
        <v>29.4</v>
      </c>
      <c r="J369" s="15">
        <v>30</v>
      </c>
    </row>
    <row r="370" spans="1:17" ht="15">
      <c r="A370" s="7"/>
      <c r="B370" s="5" t="s">
        <v>120</v>
      </c>
      <c r="C370" s="2"/>
      <c r="D370" s="2"/>
      <c r="E370" s="115">
        <v>3.4</v>
      </c>
      <c r="F370" s="115">
        <v>8.1</v>
      </c>
      <c r="G370" s="115">
        <v>6.3</v>
      </c>
      <c r="H370" s="115">
        <v>9</v>
      </c>
      <c r="I370" s="115">
        <v>12</v>
      </c>
      <c r="J370" s="298">
        <v>7</v>
      </c>
    </row>
    <row r="371" spans="1:17" ht="15">
      <c r="A371" s="7"/>
      <c r="B371" s="5" t="s">
        <v>499</v>
      </c>
      <c r="C371" s="6">
        <v>290</v>
      </c>
      <c r="D371" s="6">
        <v>300</v>
      </c>
      <c r="E371" s="140">
        <v>0.4</v>
      </c>
      <c r="F371" s="140">
        <v>2.6</v>
      </c>
      <c r="G371" s="140">
        <v>1.9</v>
      </c>
      <c r="H371" s="140">
        <v>0.7</v>
      </c>
      <c r="I371" s="140">
        <v>0.7</v>
      </c>
      <c r="J371" s="141">
        <v>0.7</v>
      </c>
    </row>
    <row r="372" spans="1:17" ht="15">
      <c r="A372" s="7"/>
      <c r="B372" s="5" t="s">
        <v>540</v>
      </c>
      <c r="C372" s="6"/>
      <c r="D372" s="6">
        <v>300</v>
      </c>
      <c r="E372" s="115">
        <v>0.1</v>
      </c>
      <c r="F372" s="115">
        <v>5</v>
      </c>
      <c r="G372" s="115">
        <v>5.3</v>
      </c>
      <c r="H372" s="115">
        <v>4.9000000000000004</v>
      </c>
      <c r="I372" s="115">
        <v>4.2</v>
      </c>
      <c r="J372" s="113">
        <v>0</v>
      </c>
    </row>
    <row r="373" spans="1:17" ht="15">
      <c r="A373" s="9" t="s">
        <v>8</v>
      </c>
      <c r="B373" s="5" t="s">
        <v>341</v>
      </c>
      <c r="C373" s="6" t="s">
        <v>133</v>
      </c>
      <c r="D373" s="341">
        <v>600</v>
      </c>
      <c r="E373" s="310" t="s">
        <v>586</v>
      </c>
      <c r="F373" s="311"/>
      <c r="G373" s="311"/>
      <c r="H373" s="311"/>
      <c r="I373" s="311"/>
      <c r="J373" s="312"/>
    </row>
    <row r="374" spans="1:17" ht="18.75" customHeight="1">
      <c r="A374" s="9"/>
      <c r="B374" s="5"/>
      <c r="C374" s="6" t="s">
        <v>132</v>
      </c>
      <c r="D374" s="342"/>
      <c r="E374" s="189">
        <f t="shared" ref="E374:J374" si="45">SUM(E375:E378)</f>
        <v>6.3</v>
      </c>
      <c r="F374" s="189">
        <f t="shared" si="45"/>
        <v>24.1</v>
      </c>
      <c r="G374" s="189">
        <f t="shared" si="45"/>
        <v>20.8</v>
      </c>
      <c r="H374" s="189">
        <f t="shared" si="45"/>
        <v>18.7</v>
      </c>
      <c r="I374" s="189">
        <f t="shared" si="45"/>
        <v>22.8</v>
      </c>
      <c r="J374" s="189">
        <f t="shared" si="45"/>
        <v>14.799999999999999</v>
      </c>
    </row>
    <row r="375" spans="1:17" ht="15">
      <c r="A375" s="7"/>
      <c r="B375" s="5" t="s">
        <v>342</v>
      </c>
      <c r="C375" s="6">
        <v>225</v>
      </c>
      <c r="D375" s="6">
        <v>200</v>
      </c>
      <c r="E375" s="140">
        <v>2.8</v>
      </c>
      <c r="F375" s="140">
        <v>4</v>
      </c>
      <c r="G375" s="140">
        <v>5</v>
      </c>
      <c r="H375" s="140">
        <v>7.1</v>
      </c>
      <c r="I375" s="140">
        <v>5.0999999999999996</v>
      </c>
      <c r="J375" s="141">
        <v>6</v>
      </c>
    </row>
    <row r="376" spans="1:17" ht="15">
      <c r="A376" s="17"/>
      <c r="B376" s="18" t="s">
        <v>125</v>
      </c>
      <c r="C376" s="2"/>
      <c r="D376" s="2"/>
      <c r="E376" s="115">
        <v>3</v>
      </c>
      <c r="F376" s="115">
        <v>6.3</v>
      </c>
      <c r="G376" s="115">
        <v>4.4000000000000004</v>
      </c>
      <c r="H376" s="115">
        <v>5.8</v>
      </c>
      <c r="I376" s="115">
        <v>12</v>
      </c>
      <c r="J376" s="298">
        <v>7.5</v>
      </c>
      <c r="K376" s="231"/>
      <c r="L376" s="171"/>
      <c r="M376" s="171"/>
      <c r="N376" s="171"/>
      <c r="O376" s="171"/>
      <c r="P376" s="171"/>
      <c r="Q376" s="171"/>
    </row>
    <row r="377" spans="1:17" ht="15">
      <c r="A377" s="17"/>
      <c r="B377" s="5" t="s">
        <v>500</v>
      </c>
      <c r="C377" s="6">
        <v>290</v>
      </c>
      <c r="D377" s="6">
        <v>300</v>
      </c>
      <c r="E377" s="115">
        <v>0.5</v>
      </c>
      <c r="F377" s="115">
        <v>8.6999999999999993</v>
      </c>
      <c r="G377" s="115">
        <v>4.5999999999999996</v>
      </c>
      <c r="H377" s="115">
        <v>0.9</v>
      </c>
      <c r="I377" s="115">
        <v>1</v>
      </c>
      <c r="J377" s="113">
        <v>1.1000000000000001</v>
      </c>
    </row>
    <row r="378" spans="1:17" ht="15">
      <c r="A378" s="7"/>
      <c r="B378" s="5" t="s">
        <v>541</v>
      </c>
      <c r="C378" s="6"/>
      <c r="D378" s="6">
        <v>300</v>
      </c>
      <c r="E378" s="115">
        <v>0</v>
      </c>
      <c r="F378" s="115">
        <v>5.0999999999999996</v>
      </c>
      <c r="G378" s="115">
        <v>6.8</v>
      </c>
      <c r="H378" s="115">
        <v>4.9000000000000004</v>
      </c>
      <c r="I378" s="115">
        <v>4.7</v>
      </c>
      <c r="J378" s="113">
        <v>0.2</v>
      </c>
    </row>
    <row r="379" spans="1:17" ht="15">
      <c r="A379" s="320" t="s">
        <v>343</v>
      </c>
      <c r="B379" s="321"/>
      <c r="C379" s="2"/>
      <c r="D379" s="2"/>
      <c r="E379" s="228"/>
      <c r="F379" s="228"/>
      <c r="G379" s="228"/>
      <c r="H379" s="228"/>
      <c r="I379" s="228"/>
      <c r="J379" s="229"/>
    </row>
    <row r="380" spans="1:17" ht="15">
      <c r="A380" s="9" t="s">
        <v>4</v>
      </c>
      <c r="B380" s="5" t="s">
        <v>344</v>
      </c>
      <c r="C380" s="6">
        <v>290</v>
      </c>
      <c r="D380" s="6">
        <v>600</v>
      </c>
      <c r="E380" s="115">
        <f t="shared" ref="E380:J380" si="46">SUM(E381:E383)</f>
        <v>48.3</v>
      </c>
      <c r="F380" s="115">
        <f t="shared" si="46"/>
        <v>84.3</v>
      </c>
      <c r="G380" s="190">
        <f t="shared" si="46"/>
        <v>68.8</v>
      </c>
      <c r="H380" s="190">
        <f t="shared" si="46"/>
        <v>82.199999999999989</v>
      </c>
      <c r="I380" s="115">
        <f t="shared" si="46"/>
        <v>82.9</v>
      </c>
      <c r="J380" s="115">
        <f t="shared" si="46"/>
        <v>87</v>
      </c>
    </row>
    <row r="381" spans="1:17" ht="15">
      <c r="A381" s="7"/>
      <c r="B381" s="5" t="s">
        <v>345</v>
      </c>
      <c r="C381" s="6">
        <v>171</v>
      </c>
      <c r="D381" s="6">
        <v>200</v>
      </c>
      <c r="E381" s="34">
        <v>46</v>
      </c>
      <c r="F381" s="34">
        <v>72</v>
      </c>
      <c r="G381" s="34">
        <v>58.2</v>
      </c>
      <c r="H381" s="34">
        <v>68</v>
      </c>
      <c r="I381" s="34">
        <v>72</v>
      </c>
      <c r="J381" s="15">
        <v>73</v>
      </c>
    </row>
    <row r="382" spans="1:17" ht="15">
      <c r="A382" s="7"/>
      <c r="B382" s="5" t="s">
        <v>120</v>
      </c>
      <c r="C382" s="2"/>
      <c r="D382" s="200"/>
      <c r="E382" s="116">
        <v>1</v>
      </c>
      <c r="F382" s="115">
        <v>4.8</v>
      </c>
      <c r="G382" s="298">
        <v>2.9</v>
      </c>
      <c r="H382" s="115">
        <v>3.6</v>
      </c>
      <c r="I382" s="298">
        <v>3.9</v>
      </c>
      <c r="J382" s="115">
        <v>3</v>
      </c>
    </row>
    <row r="383" spans="1:17" ht="15">
      <c r="A383" s="7"/>
      <c r="B383" s="5" t="s">
        <v>529</v>
      </c>
      <c r="C383" s="6">
        <v>190</v>
      </c>
      <c r="D383" s="116">
        <v>200</v>
      </c>
      <c r="E383" s="115">
        <v>1.3</v>
      </c>
      <c r="F383" s="115">
        <v>7.5</v>
      </c>
      <c r="G383" s="115">
        <v>7.7</v>
      </c>
      <c r="H383" s="115">
        <v>10.6</v>
      </c>
      <c r="I383" s="115">
        <v>7</v>
      </c>
      <c r="J383" s="115">
        <v>11</v>
      </c>
    </row>
    <row r="384" spans="1:17" ht="15" hidden="1">
      <c r="A384" s="7"/>
      <c r="B384" s="5"/>
      <c r="C384" s="6"/>
      <c r="D384" s="6"/>
      <c r="E384" s="206"/>
      <c r="F384" s="207"/>
      <c r="G384" s="208"/>
      <c r="H384" s="207"/>
      <c r="I384" s="208"/>
      <c r="J384" s="207"/>
    </row>
    <row r="385" spans="1:18" ht="15" customHeight="1">
      <c r="A385" s="334" t="s">
        <v>0</v>
      </c>
      <c r="B385" s="335"/>
      <c r="C385" s="316" t="s">
        <v>1</v>
      </c>
      <c r="D385" s="318"/>
      <c r="E385" s="316" t="s">
        <v>2</v>
      </c>
      <c r="F385" s="317"/>
      <c r="G385" s="317"/>
      <c r="H385" s="317"/>
      <c r="I385" s="317"/>
      <c r="J385" s="318"/>
      <c r="K385" s="29"/>
      <c r="L385" s="29"/>
    </row>
    <row r="386" spans="1:18" ht="15.75">
      <c r="A386" s="336"/>
      <c r="B386" s="337"/>
      <c r="C386" s="10" t="s">
        <v>484</v>
      </c>
      <c r="D386" s="10" t="s">
        <v>483</v>
      </c>
      <c r="E386" s="102" t="str">
        <f>$E$4</f>
        <v>4.00</v>
      </c>
      <c r="F386" s="92" t="str">
        <f>$F$4</f>
        <v>9.00</v>
      </c>
      <c r="G386" s="92" t="str">
        <f>$G$4</f>
        <v>14.00</v>
      </c>
      <c r="H386" s="62" t="str">
        <f>$H$4</f>
        <v>18.00</v>
      </c>
      <c r="I386" s="93" t="str">
        <f>$I$4</f>
        <v>20.00</v>
      </c>
      <c r="J386" s="102" t="str">
        <f>$J$4</f>
        <v>22.00</v>
      </c>
      <c r="K386" s="25"/>
      <c r="L386" s="25"/>
    </row>
    <row r="387" spans="1:18" ht="15">
      <c r="A387" s="320" t="s">
        <v>343</v>
      </c>
      <c r="B387" s="321"/>
      <c r="C387" s="2"/>
      <c r="D387" s="2"/>
      <c r="E387" s="224"/>
      <c r="F387" s="225"/>
      <c r="G387" s="226"/>
      <c r="H387" s="225"/>
      <c r="I387" s="226"/>
      <c r="J387" s="225"/>
      <c r="K387" s="25"/>
      <c r="L387" s="25"/>
    </row>
    <row r="388" spans="1:18" ht="15">
      <c r="A388" s="9" t="s">
        <v>8</v>
      </c>
      <c r="B388" s="5" t="s">
        <v>346</v>
      </c>
      <c r="C388" s="6">
        <v>290</v>
      </c>
      <c r="D388" s="6">
        <v>600</v>
      </c>
      <c r="E388" s="186">
        <f t="shared" ref="E388:J388" si="47">SUM(E389:E393)</f>
        <v>34.299999999999997</v>
      </c>
      <c r="F388" s="186">
        <f t="shared" si="47"/>
        <v>56.2</v>
      </c>
      <c r="G388" s="186">
        <f t="shared" si="47"/>
        <v>67.5</v>
      </c>
      <c r="H388" s="186">
        <f t="shared" si="47"/>
        <v>71.8</v>
      </c>
      <c r="I388" s="186">
        <f t="shared" si="47"/>
        <v>63</v>
      </c>
      <c r="J388" s="186">
        <f t="shared" si="47"/>
        <v>68.2</v>
      </c>
      <c r="K388" s="25"/>
      <c r="L388" s="25"/>
    </row>
    <row r="389" spans="1:18" ht="15">
      <c r="A389" s="7"/>
      <c r="B389" s="5" t="s">
        <v>347</v>
      </c>
      <c r="C389" s="6">
        <v>162</v>
      </c>
      <c r="D389" s="6">
        <v>200</v>
      </c>
      <c r="E389" s="6">
        <v>20</v>
      </c>
      <c r="F389" s="34">
        <v>37</v>
      </c>
      <c r="G389" s="15">
        <v>46</v>
      </c>
      <c r="H389" s="34">
        <v>43.3</v>
      </c>
      <c r="I389" s="15">
        <v>33.4</v>
      </c>
      <c r="J389" s="34">
        <v>38</v>
      </c>
      <c r="K389" s="25"/>
      <c r="L389" s="25"/>
      <c r="M389" s="171"/>
      <c r="N389" s="171"/>
      <c r="O389" s="171"/>
      <c r="P389" s="171"/>
      <c r="Q389" s="171"/>
      <c r="R389" s="171"/>
    </row>
    <row r="390" spans="1:18" ht="15">
      <c r="A390" s="7"/>
      <c r="B390" s="5" t="s">
        <v>125</v>
      </c>
      <c r="C390" s="2"/>
      <c r="D390" s="2"/>
      <c r="E390" s="116">
        <v>3.1</v>
      </c>
      <c r="F390" s="115">
        <v>5.8</v>
      </c>
      <c r="G390" s="298">
        <v>5</v>
      </c>
      <c r="H390" s="115">
        <v>8.4</v>
      </c>
      <c r="I390" s="298">
        <v>10</v>
      </c>
      <c r="J390" s="115">
        <v>9.8000000000000007</v>
      </c>
      <c r="K390" s="25"/>
      <c r="L390" s="25"/>
    </row>
    <row r="391" spans="1:18" ht="15">
      <c r="A391" s="7"/>
      <c r="B391" s="5" t="s">
        <v>528</v>
      </c>
      <c r="C391" s="6">
        <v>190</v>
      </c>
      <c r="D391" s="6">
        <v>200</v>
      </c>
      <c r="E391" s="116">
        <v>0.2</v>
      </c>
      <c r="F391" s="115">
        <v>0.1</v>
      </c>
      <c r="G391" s="113">
        <v>0.1</v>
      </c>
      <c r="H391" s="115">
        <v>0.1</v>
      </c>
      <c r="I391" s="113">
        <v>0.1</v>
      </c>
      <c r="J391" s="115">
        <v>0.2</v>
      </c>
      <c r="K391" s="25"/>
      <c r="L391" s="25"/>
    </row>
    <row r="392" spans="1:18" ht="15">
      <c r="A392" s="7"/>
      <c r="B392" s="23" t="s">
        <v>527</v>
      </c>
      <c r="C392" s="6">
        <v>190</v>
      </c>
      <c r="D392" s="6">
        <v>300</v>
      </c>
      <c r="E392" s="6">
        <v>11</v>
      </c>
      <c r="F392" s="34">
        <v>13.3</v>
      </c>
      <c r="G392" s="15">
        <v>16.399999999999999</v>
      </c>
      <c r="H392" s="34">
        <v>20</v>
      </c>
      <c r="I392" s="15">
        <v>19.5</v>
      </c>
      <c r="J392" s="34">
        <v>20.2</v>
      </c>
      <c r="K392" s="25"/>
      <c r="L392" s="25"/>
    </row>
    <row r="393" spans="1:18" s="154" customFormat="1" ht="15">
      <c r="A393" s="181"/>
      <c r="B393" s="245" t="s">
        <v>543</v>
      </c>
      <c r="C393" s="116">
        <v>270</v>
      </c>
      <c r="D393" s="116">
        <v>300</v>
      </c>
      <c r="E393" s="116">
        <v>0</v>
      </c>
      <c r="F393" s="115">
        <v>0</v>
      </c>
      <c r="G393" s="113">
        <v>0</v>
      </c>
      <c r="H393" s="115">
        <v>0</v>
      </c>
      <c r="I393" s="113">
        <v>0</v>
      </c>
      <c r="J393" s="115">
        <v>0</v>
      </c>
      <c r="K393" s="232"/>
      <c r="L393" s="232"/>
    </row>
    <row r="394" spans="1:18" ht="15">
      <c r="A394" s="320" t="s">
        <v>348</v>
      </c>
      <c r="B394" s="321"/>
      <c r="C394" s="2"/>
      <c r="D394" s="2"/>
      <c r="E394" s="224"/>
      <c r="F394" s="225"/>
      <c r="G394" s="226"/>
      <c r="H394" s="225"/>
      <c r="I394" s="226"/>
      <c r="J394" s="225"/>
      <c r="K394" s="232"/>
      <c r="L394" s="25"/>
    </row>
    <row r="395" spans="1:18" ht="15">
      <c r="A395" s="9" t="s">
        <v>4</v>
      </c>
      <c r="B395" s="5" t="s">
        <v>349</v>
      </c>
      <c r="C395" s="6" t="s">
        <v>578</v>
      </c>
      <c r="D395" s="6">
        <v>400</v>
      </c>
      <c r="E395" s="184">
        <f t="shared" ref="E395:J395" si="48">SUM(E396:E398)</f>
        <v>73.2</v>
      </c>
      <c r="F395" s="184">
        <f t="shared" si="48"/>
        <v>114.1</v>
      </c>
      <c r="G395" s="184">
        <f t="shared" si="48"/>
        <v>125.3</v>
      </c>
      <c r="H395" s="184">
        <f t="shared" si="48"/>
        <v>97.9</v>
      </c>
      <c r="I395" s="184">
        <f t="shared" si="48"/>
        <v>115</v>
      </c>
      <c r="J395" s="184">
        <f t="shared" si="48"/>
        <v>110.8</v>
      </c>
      <c r="K395" s="25"/>
      <c r="L395" s="25"/>
    </row>
    <row r="396" spans="1:18" ht="15">
      <c r="A396" s="7"/>
      <c r="B396" s="5" t="s">
        <v>350</v>
      </c>
      <c r="C396" s="6">
        <v>185</v>
      </c>
      <c r="D396" s="6">
        <v>300</v>
      </c>
      <c r="E396" s="34">
        <v>12</v>
      </c>
      <c r="F396" s="34">
        <v>22.4</v>
      </c>
      <c r="G396" s="6">
        <v>27</v>
      </c>
      <c r="H396" s="34">
        <v>18.5</v>
      </c>
      <c r="I396" s="15">
        <v>18.2</v>
      </c>
      <c r="J396" s="6">
        <v>21.5</v>
      </c>
      <c r="K396" s="25"/>
      <c r="L396" s="25"/>
    </row>
    <row r="397" spans="1:18" ht="15">
      <c r="A397" s="7"/>
      <c r="B397" s="5" t="s">
        <v>120</v>
      </c>
      <c r="C397" s="2"/>
      <c r="D397" s="2"/>
      <c r="E397" s="116">
        <v>0.8</v>
      </c>
      <c r="F397" s="115">
        <v>1.7</v>
      </c>
      <c r="G397" s="298">
        <v>1.3</v>
      </c>
      <c r="H397" s="115">
        <v>2.1</v>
      </c>
      <c r="I397" s="298">
        <v>1.8</v>
      </c>
      <c r="J397" s="115">
        <v>1.3</v>
      </c>
      <c r="K397" s="25"/>
      <c r="L397" s="25"/>
    </row>
    <row r="398" spans="1:18" ht="15">
      <c r="A398" s="7"/>
      <c r="B398" s="23" t="s">
        <v>501</v>
      </c>
      <c r="C398" s="6">
        <v>221</v>
      </c>
      <c r="D398" s="6">
        <v>300</v>
      </c>
      <c r="E398" s="6">
        <v>60.4</v>
      </c>
      <c r="F398" s="34">
        <v>90</v>
      </c>
      <c r="G398" s="15">
        <v>97</v>
      </c>
      <c r="H398" s="34">
        <v>77.3</v>
      </c>
      <c r="I398" s="15">
        <v>95</v>
      </c>
      <c r="J398" s="34">
        <v>88</v>
      </c>
      <c r="K398" s="25"/>
      <c r="L398" s="25"/>
    </row>
    <row r="399" spans="1:18" ht="15">
      <c r="A399" s="7"/>
      <c r="B399" s="23" t="s">
        <v>508</v>
      </c>
      <c r="C399" s="6">
        <v>225</v>
      </c>
      <c r="D399" s="6">
        <v>300</v>
      </c>
      <c r="E399" s="310" t="s">
        <v>471</v>
      </c>
      <c r="F399" s="311"/>
      <c r="G399" s="311"/>
      <c r="H399" s="311"/>
      <c r="I399" s="311"/>
      <c r="J399" s="312"/>
      <c r="K399" s="25"/>
      <c r="L399" s="25"/>
    </row>
    <row r="400" spans="1:18" ht="15">
      <c r="A400" s="19" t="s">
        <v>8</v>
      </c>
      <c r="B400" s="18" t="s">
        <v>351</v>
      </c>
      <c r="C400" s="6">
        <v>225</v>
      </c>
      <c r="D400" s="6">
        <v>400</v>
      </c>
      <c r="E400" s="186">
        <f t="shared" ref="E400:J400" si="49">SUM(E401,E402,E403,E405)</f>
        <v>46.8</v>
      </c>
      <c r="F400" s="186">
        <f t="shared" si="49"/>
        <v>102.19999999999999</v>
      </c>
      <c r="G400" s="186">
        <f t="shared" si="49"/>
        <v>109.7</v>
      </c>
      <c r="H400" s="186">
        <f t="shared" si="49"/>
        <v>93.1</v>
      </c>
      <c r="I400" s="186">
        <f t="shared" si="49"/>
        <v>71.400000000000006</v>
      </c>
      <c r="J400" s="186">
        <f t="shared" si="49"/>
        <v>76.599999999999994</v>
      </c>
      <c r="K400" s="232"/>
      <c r="L400" s="232"/>
      <c r="M400" s="233"/>
      <c r="N400" s="233"/>
      <c r="O400" s="233"/>
      <c r="P400" s="234"/>
    </row>
    <row r="401" spans="1:12" ht="15">
      <c r="A401" s="16"/>
      <c r="B401" s="5" t="s">
        <v>352</v>
      </c>
      <c r="C401" s="6">
        <v>185</v>
      </c>
      <c r="D401" s="6">
        <v>200</v>
      </c>
      <c r="E401" s="6">
        <v>21</v>
      </c>
      <c r="F401" s="34">
        <v>44.3</v>
      </c>
      <c r="G401" s="15">
        <v>46.2</v>
      </c>
      <c r="H401" s="34">
        <v>35.299999999999997</v>
      </c>
      <c r="I401" s="15">
        <v>30</v>
      </c>
      <c r="J401" s="34">
        <v>38.4</v>
      </c>
      <c r="K401" s="25"/>
      <c r="L401" s="25"/>
    </row>
    <row r="402" spans="1:12" ht="15">
      <c r="A402" s="7"/>
      <c r="B402" s="5" t="s">
        <v>125</v>
      </c>
      <c r="C402" s="2"/>
      <c r="D402" s="2"/>
      <c r="E402" s="116">
        <v>4</v>
      </c>
      <c r="F402" s="115">
        <v>6.8</v>
      </c>
      <c r="G402" s="298">
        <v>5.7</v>
      </c>
      <c r="H402" s="115">
        <v>8</v>
      </c>
      <c r="I402" s="298">
        <v>8.4</v>
      </c>
      <c r="J402" s="115">
        <v>8.1</v>
      </c>
      <c r="K402" s="25"/>
      <c r="L402" s="25"/>
    </row>
    <row r="403" spans="1:12" ht="15">
      <c r="A403" s="7"/>
      <c r="B403" s="5" t="s">
        <v>503</v>
      </c>
      <c r="C403" s="6">
        <v>225</v>
      </c>
      <c r="D403" s="6">
        <v>200</v>
      </c>
      <c r="E403" s="116">
        <v>20</v>
      </c>
      <c r="F403" s="115">
        <v>47</v>
      </c>
      <c r="G403" s="113">
        <v>54.3</v>
      </c>
      <c r="H403" s="116">
        <v>47</v>
      </c>
      <c r="I403" s="115">
        <v>30</v>
      </c>
      <c r="J403" s="115">
        <v>25</v>
      </c>
      <c r="K403" s="25"/>
      <c r="L403" s="25"/>
    </row>
    <row r="404" spans="1:12" ht="15">
      <c r="A404" s="7"/>
      <c r="B404" s="5" t="s">
        <v>509</v>
      </c>
      <c r="C404" s="6">
        <v>225</v>
      </c>
      <c r="D404" s="6">
        <v>300</v>
      </c>
      <c r="E404" s="310" t="s">
        <v>471</v>
      </c>
      <c r="F404" s="311"/>
      <c r="G404" s="311"/>
      <c r="H404" s="311"/>
      <c r="I404" s="311"/>
      <c r="J404" s="312"/>
      <c r="K404" s="25"/>
      <c r="L404" s="25"/>
    </row>
    <row r="405" spans="1:12" ht="15">
      <c r="A405" s="7"/>
      <c r="B405" s="5" t="s">
        <v>502</v>
      </c>
      <c r="C405" s="6">
        <v>221</v>
      </c>
      <c r="D405" s="6">
        <v>300</v>
      </c>
      <c r="E405" s="116">
        <v>1.8</v>
      </c>
      <c r="F405" s="115">
        <v>4.0999999999999996</v>
      </c>
      <c r="G405" s="113">
        <v>3.5</v>
      </c>
      <c r="H405" s="115">
        <v>2.8</v>
      </c>
      <c r="I405" s="115">
        <v>3</v>
      </c>
      <c r="J405" s="115">
        <v>5.0999999999999996</v>
      </c>
      <c r="K405" s="25"/>
      <c r="L405" s="25"/>
    </row>
    <row r="406" spans="1:12" ht="15">
      <c r="A406" s="320" t="s">
        <v>353</v>
      </c>
      <c r="B406" s="321"/>
      <c r="C406" s="2"/>
      <c r="D406" s="2"/>
      <c r="E406" s="227"/>
      <c r="F406" s="228"/>
      <c r="G406" s="229"/>
      <c r="H406" s="228"/>
      <c r="I406" s="228"/>
      <c r="J406" s="228"/>
      <c r="K406" s="25"/>
      <c r="L406" s="25"/>
    </row>
    <row r="407" spans="1:12" ht="15">
      <c r="A407" s="9" t="s">
        <v>4</v>
      </c>
      <c r="B407" s="5" t="s">
        <v>354</v>
      </c>
      <c r="C407" s="6" t="s">
        <v>474</v>
      </c>
      <c r="D407" s="6">
        <v>500</v>
      </c>
      <c r="E407" s="184">
        <f t="shared" ref="E407:J407" si="50">SUM(E408:E412)</f>
        <v>62.8</v>
      </c>
      <c r="F407" s="6">
        <f t="shared" si="50"/>
        <v>101.2</v>
      </c>
      <c r="G407" s="6">
        <f t="shared" si="50"/>
        <v>108.2</v>
      </c>
      <c r="H407" s="6">
        <f t="shared" si="50"/>
        <v>110.1</v>
      </c>
      <c r="I407" s="6">
        <f t="shared" si="50"/>
        <v>121.1</v>
      </c>
      <c r="J407" s="6">
        <f t="shared" si="50"/>
        <v>128.4</v>
      </c>
      <c r="K407" s="25"/>
      <c r="L407" s="25"/>
    </row>
    <row r="408" spans="1:12" ht="15">
      <c r="A408" s="7"/>
      <c r="B408" s="5" t="s">
        <v>494</v>
      </c>
      <c r="C408" s="6">
        <v>169</v>
      </c>
      <c r="D408" s="6">
        <v>300</v>
      </c>
      <c r="E408" s="116">
        <v>16</v>
      </c>
      <c r="F408" s="115">
        <v>26</v>
      </c>
      <c r="G408" s="113">
        <v>26.2</v>
      </c>
      <c r="H408" s="116">
        <v>29</v>
      </c>
      <c r="I408" s="115">
        <v>34</v>
      </c>
      <c r="J408" s="115">
        <v>40</v>
      </c>
      <c r="K408" s="25"/>
      <c r="L408" s="25"/>
    </row>
    <row r="409" spans="1:12" ht="15">
      <c r="A409" s="16"/>
      <c r="B409" s="5" t="s">
        <v>355</v>
      </c>
      <c r="C409" s="6">
        <v>208</v>
      </c>
      <c r="D409" s="6">
        <v>300</v>
      </c>
      <c r="E409" s="6">
        <v>12.2</v>
      </c>
      <c r="F409" s="34">
        <v>17</v>
      </c>
      <c r="G409" s="15">
        <v>21</v>
      </c>
      <c r="H409" s="34">
        <v>18</v>
      </c>
      <c r="I409" s="34">
        <v>21.2</v>
      </c>
      <c r="J409" s="34">
        <v>20</v>
      </c>
      <c r="K409" s="25"/>
      <c r="L409" s="25"/>
    </row>
    <row r="410" spans="1:12" ht="15">
      <c r="A410" s="7"/>
      <c r="B410" s="5" t="s">
        <v>356</v>
      </c>
      <c r="C410" s="6">
        <v>257</v>
      </c>
      <c r="D410" s="88">
        <v>200</v>
      </c>
      <c r="E410" s="34">
        <v>3.4</v>
      </c>
      <c r="F410" s="34">
        <v>7.2</v>
      </c>
      <c r="G410" s="34">
        <v>11</v>
      </c>
      <c r="H410" s="34">
        <v>9.4</v>
      </c>
      <c r="I410" s="34">
        <v>7</v>
      </c>
      <c r="J410" s="34">
        <v>7</v>
      </c>
      <c r="K410" s="25"/>
      <c r="L410" s="25"/>
    </row>
    <row r="411" spans="1:12" ht="15" customHeight="1">
      <c r="A411" s="7"/>
      <c r="B411" s="5" t="s">
        <v>489</v>
      </c>
      <c r="C411" s="6">
        <v>190</v>
      </c>
      <c r="D411" s="6">
        <v>300</v>
      </c>
      <c r="E411" s="34">
        <v>29</v>
      </c>
      <c r="F411" s="34">
        <v>47</v>
      </c>
      <c r="G411" s="34">
        <v>47</v>
      </c>
      <c r="H411" s="34">
        <v>49.4</v>
      </c>
      <c r="I411" s="34">
        <v>54.3</v>
      </c>
      <c r="J411" s="34">
        <v>57.5</v>
      </c>
      <c r="K411" s="25"/>
      <c r="L411" s="25"/>
    </row>
    <row r="412" spans="1:12" ht="15">
      <c r="A412" s="7"/>
      <c r="B412" s="5" t="s">
        <v>120</v>
      </c>
      <c r="C412" s="2"/>
      <c r="D412" s="2"/>
      <c r="E412" s="114">
        <v>2.2000000000000002</v>
      </c>
      <c r="F412" s="115">
        <v>4</v>
      </c>
      <c r="G412" s="298">
        <v>3</v>
      </c>
      <c r="H412" s="115">
        <v>4.3</v>
      </c>
      <c r="I412" s="115">
        <v>4.5999999999999996</v>
      </c>
      <c r="J412" s="298">
        <v>3.9</v>
      </c>
      <c r="K412" s="25"/>
      <c r="L412" s="25"/>
    </row>
    <row r="413" spans="1:12" ht="15">
      <c r="A413" s="7"/>
      <c r="B413" s="2"/>
      <c r="C413" s="2"/>
      <c r="D413" s="2"/>
      <c r="E413" s="235"/>
      <c r="F413" s="228"/>
      <c r="G413" s="229"/>
      <c r="H413" s="228"/>
      <c r="I413" s="228"/>
      <c r="J413" s="229"/>
      <c r="K413" s="25"/>
      <c r="L413" s="25"/>
    </row>
    <row r="414" spans="1:12" ht="15">
      <c r="A414" s="19" t="s">
        <v>8</v>
      </c>
      <c r="B414" s="18" t="s">
        <v>357</v>
      </c>
      <c r="C414" s="6" t="s">
        <v>475</v>
      </c>
      <c r="D414" s="88">
        <v>500</v>
      </c>
      <c r="E414" s="186">
        <f t="shared" ref="E414:J414" si="51">SUM(E415:E419)</f>
        <v>30.599999999999998</v>
      </c>
      <c r="F414" s="186">
        <f t="shared" si="51"/>
        <v>49.6</v>
      </c>
      <c r="G414" s="186">
        <f t="shared" si="51"/>
        <v>55.2</v>
      </c>
      <c r="H414" s="186">
        <f t="shared" si="51"/>
        <v>55.7</v>
      </c>
      <c r="I414" s="186">
        <f t="shared" si="51"/>
        <v>60.7</v>
      </c>
      <c r="J414" s="186">
        <f t="shared" si="51"/>
        <v>61.699999999999996</v>
      </c>
      <c r="K414" s="25"/>
      <c r="L414" s="25"/>
    </row>
    <row r="415" spans="1:12" ht="15">
      <c r="A415" s="16"/>
      <c r="B415" s="5" t="s">
        <v>495</v>
      </c>
      <c r="C415" s="6">
        <v>169</v>
      </c>
      <c r="D415" s="6">
        <v>200</v>
      </c>
      <c r="E415" s="34">
        <v>1.4</v>
      </c>
      <c r="F415" s="34">
        <v>4.2</v>
      </c>
      <c r="G415" s="34">
        <v>4.2</v>
      </c>
      <c r="H415" s="34">
        <v>5.6</v>
      </c>
      <c r="I415" s="34">
        <v>7</v>
      </c>
      <c r="J415" s="34">
        <v>7</v>
      </c>
      <c r="K415" s="25"/>
      <c r="L415" s="25"/>
    </row>
    <row r="416" spans="1:12" ht="15" customHeight="1">
      <c r="A416" s="7"/>
      <c r="B416" s="5" t="s">
        <v>403</v>
      </c>
      <c r="C416" s="6">
        <v>208</v>
      </c>
      <c r="D416" s="88">
        <v>200</v>
      </c>
      <c r="E416" s="34">
        <v>14</v>
      </c>
      <c r="F416" s="34">
        <v>24</v>
      </c>
      <c r="G416" s="34">
        <v>26</v>
      </c>
      <c r="H416" s="34">
        <v>25</v>
      </c>
      <c r="I416" s="34">
        <v>26</v>
      </c>
      <c r="J416" s="34">
        <v>27</v>
      </c>
      <c r="K416" s="25"/>
      <c r="L416" s="25"/>
    </row>
    <row r="417" spans="1:12" ht="15">
      <c r="A417" s="7"/>
      <c r="B417" s="5" t="s">
        <v>358</v>
      </c>
      <c r="C417" s="6">
        <v>257</v>
      </c>
      <c r="D417" s="6">
        <v>200</v>
      </c>
      <c r="E417" s="34">
        <v>12.5</v>
      </c>
      <c r="F417" s="15">
        <v>17</v>
      </c>
      <c r="G417" s="6">
        <v>21</v>
      </c>
      <c r="H417" s="34">
        <v>19.600000000000001</v>
      </c>
      <c r="I417" s="34">
        <v>21.5</v>
      </c>
      <c r="J417" s="33">
        <v>22.3</v>
      </c>
      <c r="K417" s="25"/>
      <c r="L417" s="25"/>
    </row>
    <row r="418" spans="1:12" ht="15">
      <c r="A418" s="7"/>
      <c r="B418" s="5" t="s">
        <v>125</v>
      </c>
      <c r="C418" s="2"/>
      <c r="D418" s="2"/>
      <c r="E418" s="114">
        <v>2.7</v>
      </c>
      <c r="F418" s="114">
        <v>4.4000000000000004</v>
      </c>
      <c r="G418" s="116">
        <v>4</v>
      </c>
      <c r="H418" s="114">
        <v>5.5</v>
      </c>
      <c r="I418" s="114">
        <v>6.2</v>
      </c>
      <c r="J418" s="116">
        <v>5.4</v>
      </c>
      <c r="K418" s="25"/>
      <c r="L418" s="25"/>
    </row>
    <row r="419" spans="1:12" ht="15">
      <c r="A419" s="7"/>
      <c r="B419" s="8"/>
      <c r="C419" s="2"/>
      <c r="D419" s="2"/>
      <c r="E419" s="114"/>
      <c r="F419" s="114"/>
      <c r="G419" s="116"/>
      <c r="H419" s="114"/>
      <c r="I419" s="114"/>
      <c r="J419" s="116"/>
      <c r="K419" s="25"/>
      <c r="L419" s="25"/>
    </row>
    <row r="420" spans="1:12" ht="15">
      <c r="A420" s="320" t="s">
        <v>359</v>
      </c>
      <c r="B420" s="321"/>
      <c r="C420" s="2"/>
      <c r="D420" s="2"/>
      <c r="E420" s="235"/>
      <c r="F420" s="228"/>
      <c r="G420" s="229"/>
      <c r="H420" s="228"/>
      <c r="I420" s="228"/>
      <c r="J420" s="229"/>
      <c r="K420" s="25"/>
      <c r="L420" s="25"/>
    </row>
    <row r="421" spans="1:12" ht="15">
      <c r="A421" s="9" t="s">
        <v>4</v>
      </c>
      <c r="B421" s="5" t="s">
        <v>360</v>
      </c>
      <c r="C421" s="6">
        <v>290</v>
      </c>
      <c r="D421" s="6">
        <v>600</v>
      </c>
      <c r="E421" s="191">
        <f t="shared" ref="E421:J421" si="52">SUM(E423:E424)</f>
        <v>7.3</v>
      </c>
      <c r="F421" s="191">
        <f t="shared" si="52"/>
        <v>11.8</v>
      </c>
      <c r="G421" s="191">
        <f t="shared" si="52"/>
        <v>10.6</v>
      </c>
      <c r="H421" s="191">
        <f t="shared" si="52"/>
        <v>15.2</v>
      </c>
      <c r="I421" s="191">
        <f t="shared" si="52"/>
        <v>16.8</v>
      </c>
      <c r="J421" s="191">
        <f t="shared" si="52"/>
        <v>14.3</v>
      </c>
      <c r="K421" s="25"/>
      <c r="L421" s="25"/>
    </row>
    <row r="422" spans="1:12" ht="15">
      <c r="A422" s="16"/>
      <c r="B422" s="5" t="s">
        <v>361</v>
      </c>
      <c r="C422" s="6">
        <v>184</v>
      </c>
      <c r="D422" s="88">
        <v>105</v>
      </c>
      <c r="E422" s="310" t="s">
        <v>110</v>
      </c>
      <c r="F422" s="311"/>
      <c r="G422" s="311"/>
      <c r="H422" s="311"/>
      <c r="I422" s="311"/>
      <c r="J422" s="312"/>
      <c r="K422" s="27"/>
      <c r="L422" s="27"/>
    </row>
    <row r="423" spans="1:12" ht="15">
      <c r="A423" s="7"/>
      <c r="B423" s="5" t="s">
        <v>362</v>
      </c>
      <c r="C423" s="6">
        <v>270</v>
      </c>
      <c r="D423" s="6">
        <v>200</v>
      </c>
      <c r="E423" s="33">
        <v>4.3</v>
      </c>
      <c r="F423" s="34">
        <v>7</v>
      </c>
      <c r="G423" s="15">
        <v>6.3</v>
      </c>
      <c r="H423" s="34">
        <v>10</v>
      </c>
      <c r="I423" s="34">
        <v>10.4</v>
      </c>
      <c r="J423" s="15">
        <v>9.3000000000000007</v>
      </c>
      <c r="K423" s="25"/>
      <c r="L423" s="25"/>
    </row>
    <row r="424" spans="1:12" ht="15">
      <c r="A424" s="7"/>
      <c r="B424" s="5" t="s">
        <v>120</v>
      </c>
      <c r="C424" s="8"/>
      <c r="D424" s="8"/>
      <c r="E424" s="116">
        <v>3</v>
      </c>
      <c r="F424" s="115">
        <v>4.8</v>
      </c>
      <c r="G424" s="298">
        <v>4.3</v>
      </c>
      <c r="H424" s="115">
        <v>5.2</v>
      </c>
      <c r="I424" s="115">
        <v>6.4</v>
      </c>
      <c r="J424" s="115">
        <v>5</v>
      </c>
      <c r="K424" s="25"/>
      <c r="L424" s="25"/>
    </row>
    <row r="425" spans="1:12" ht="15">
      <c r="A425" s="7"/>
      <c r="B425" s="8"/>
      <c r="C425" s="2"/>
      <c r="D425" s="2"/>
      <c r="E425" s="227"/>
      <c r="F425" s="228"/>
      <c r="G425" s="229"/>
      <c r="H425" s="228"/>
      <c r="I425" s="228"/>
      <c r="J425" s="228"/>
      <c r="K425" s="236"/>
      <c r="L425" s="25"/>
    </row>
    <row r="426" spans="1:12" ht="15">
      <c r="A426" s="9" t="s">
        <v>8</v>
      </c>
      <c r="B426" s="5" t="s">
        <v>363</v>
      </c>
      <c r="C426" s="6">
        <v>290</v>
      </c>
      <c r="D426" s="6">
        <v>600</v>
      </c>
      <c r="E426" s="191">
        <f t="shared" ref="E426:J426" si="53">SUM(E427,E429,E430)</f>
        <v>11</v>
      </c>
      <c r="F426" s="191">
        <f t="shared" si="53"/>
        <v>21.3</v>
      </c>
      <c r="G426" s="191">
        <f t="shared" si="53"/>
        <v>24</v>
      </c>
      <c r="H426" s="191">
        <f t="shared" si="53"/>
        <v>19.600000000000001</v>
      </c>
      <c r="I426" s="191">
        <f t="shared" si="53"/>
        <v>20.100000000000001</v>
      </c>
      <c r="J426" s="191">
        <f t="shared" si="53"/>
        <v>20.3</v>
      </c>
      <c r="K426" s="25"/>
      <c r="L426" s="25"/>
    </row>
    <row r="427" spans="1:12" ht="15">
      <c r="A427" s="7"/>
      <c r="B427" s="5" t="s">
        <v>364</v>
      </c>
      <c r="C427" s="6">
        <v>184</v>
      </c>
      <c r="D427" s="6">
        <v>105</v>
      </c>
      <c r="E427" s="33">
        <v>3.1</v>
      </c>
      <c r="F427" s="34">
        <v>5.0999999999999996</v>
      </c>
      <c r="G427" s="15">
        <v>6.2</v>
      </c>
      <c r="H427" s="6">
        <v>7.2</v>
      </c>
      <c r="I427" s="34">
        <v>8.4</v>
      </c>
      <c r="J427" s="15">
        <v>8.6999999999999993</v>
      </c>
      <c r="K427" s="25"/>
      <c r="L427" s="25"/>
    </row>
    <row r="428" spans="1:12" ht="15">
      <c r="A428" s="7"/>
      <c r="B428" s="5" t="s">
        <v>365</v>
      </c>
      <c r="C428" s="6">
        <v>270</v>
      </c>
      <c r="D428" s="88">
        <v>200</v>
      </c>
      <c r="E428" s="310" t="s">
        <v>110</v>
      </c>
      <c r="F428" s="311"/>
      <c r="G428" s="311"/>
      <c r="H428" s="311"/>
      <c r="I428" s="311"/>
      <c r="J428" s="312"/>
      <c r="K428" s="27"/>
      <c r="L428" s="27"/>
    </row>
    <row r="429" spans="1:12" ht="15">
      <c r="A429" s="7"/>
      <c r="B429" s="5" t="s">
        <v>366</v>
      </c>
      <c r="C429" s="2"/>
      <c r="D429" s="6">
        <v>110</v>
      </c>
      <c r="E429" s="33">
        <v>4.5</v>
      </c>
      <c r="F429" s="34">
        <v>10</v>
      </c>
      <c r="G429" s="15">
        <v>12</v>
      </c>
      <c r="H429" s="34">
        <v>5.2</v>
      </c>
      <c r="I429" s="34">
        <v>3.6</v>
      </c>
      <c r="J429" s="15">
        <v>4.8</v>
      </c>
      <c r="K429" s="25"/>
      <c r="L429" s="25"/>
    </row>
    <row r="430" spans="1:12" ht="15">
      <c r="A430" s="17"/>
      <c r="B430" s="18" t="s">
        <v>125</v>
      </c>
      <c r="C430" s="2"/>
      <c r="D430" s="2"/>
      <c r="E430" s="114">
        <v>3.4</v>
      </c>
      <c r="F430" s="115">
        <v>6.2</v>
      </c>
      <c r="G430" s="298">
        <v>5.8</v>
      </c>
      <c r="H430" s="115">
        <v>7.2</v>
      </c>
      <c r="I430" s="115">
        <v>8.1</v>
      </c>
      <c r="J430" s="298">
        <v>6.8</v>
      </c>
      <c r="K430" s="25"/>
      <c r="L430" s="25"/>
    </row>
    <row r="431" spans="1:12" ht="15">
      <c r="A431" s="16"/>
      <c r="B431" s="8"/>
      <c r="C431" s="8"/>
      <c r="D431" s="8"/>
      <c r="E431" s="114"/>
      <c r="F431" s="115"/>
      <c r="G431" s="113"/>
      <c r="H431" s="115"/>
      <c r="I431" s="115"/>
      <c r="J431" s="113"/>
      <c r="K431" s="25"/>
      <c r="L431" s="25"/>
    </row>
    <row r="432" spans="1:12" ht="15">
      <c r="A432" s="320" t="s">
        <v>367</v>
      </c>
      <c r="B432" s="321"/>
      <c r="C432" s="2"/>
      <c r="D432" s="2"/>
      <c r="E432" s="235"/>
      <c r="F432" s="228"/>
      <c r="G432" s="229"/>
      <c r="H432" s="228"/>
      <c r="I432" s="228"/>
      <c r="J432" s="229"/>
      <c r="K432" s="25"/>
      <c r="L432" s="25"/>
    </row>
    <row r="433" spans="1:12" ht="15">
      <c r="A433" s="9" t="s">
        <v>4</v>
      </c>
      <c r="B433" s="5" t="s">
        <v>368</v>
      </c>
      <c r="C433" s="6" t="s">
        <v>578</v>
      </c>
      <c r="D433" s="6">
        <v>400</v>
      </c>
      <c r="E433" s="33">
        <f t="shared" ref="E433:J433" si="54">SUM(E434:E438)</f>
        <v>42.7</v>
      </c>
      <c r="F433" s="191">
        <f t="shared" si="54"/>
        <v>61.599999999999994</v>
      </c>
      <c r="G433" s="191">
        <f t="shared" si="54"/>
        <v>67.900000000000006</v>
      </c>
      <c r="H433" s="191">
        <f t="shared" si="54"/>
        <v>64.400000000000006</v>
      </c>
      <c r="I433" s="191">
        <f t="shared" si="54"/>
        <v>67.2</v>
      </c>
      <c r="J433" s="191">
        <f t="shared" si="54"/>
        <v>64.5</v>
      </c>
      <c r="K433" s="25"/>
      <c r="L433" s="25"/>
    </row>
    <row r="434" spans="1:12" ht="15">
      <c r="A434" s="7"/>
      <c r="B434" s="5" t="s">
        <v>369</v>
      </c>
      <c r="C434" s="6">
        <v>221</v>
      </c>
      <c r="D434" s="6">
        <v>200</v>
      </c>
      <c r="E434" s="33">
        <v>10.5</v>
      </c>
      <c r="F434" s="15">
        <v>19.5</v>
      </c>
      <c r="G434" s="15">
        <v>22.3</v>
      </c>
      <c r="H434" s="34">
        <v>21</v>
      </c>
      <c r="I434" s="34">
        <v>24</v>
      </c>
      <c r="J434" s="15">
        <v>22</v>
      </c>
      <c r="K434" s="25"/>
      <c r="L434" s="25"/>
    </row>
    <row r="435" spans="1:12" ht="15">
      <c r="A435" s="7"/>
      <c r="B435" s="5" t="s">
        <v>370</v>
      </c>
      <c r="C435" s="6">
        <v>223</v>
      </c>
      <c r="D435" s="6">
        <v>200</v>
      </c>
      <c r="E435" s="34">
        <v>2</v>
      </c>
      <c r="F435" s="15">
        <v>2</v>
      </c>
      <c r="G435" s="6">
        <v>2</v>
      </c>
      <c r="H435" s="34">
        <v>2.1</v>
      </c>
      <c r="I435" s="34">
        <v>2</v>
      </c>
      <c r="J435" s="6">
        <v>2</v>
      </c>
      <c r="K435" s="25"/>
      <c r="L435" s="25"/>
    </row>
    <row r="436" spans="1:12" ht="15">
      <c r="A436" s="16"/>
      <c r="B436" s="5" t="s">
        <v>371</v>
      </c>
      <c r="C436" s="6">
        <v>272</v>
      </c>
      <c r="D436" s="6">
        <v>200</v>
      </c>
      <c r="E436" s="34">
        <v>22</v>
      </c>
      <c r="F436" s="34">
        <v>27</v>
      </c>
      <c r="G436" s="34">
        <v>33</v>
      </c>
      <c r="H436" s="34">
        <v>30.3</v>
      </c>
      <c r="I436" s="34">
        <v>26.5</v>
      </c>
      <c r="J436" s="34">
        <v>28</v>
      </c>
      <c r="K436" s="25"/>
      <c r="L436" s="25"/>
    </row>
    <row r="437" spans="1:12" ht="15">
      <c r="A437" s="7"/>
      <c r="B437" s="5" t="s">
        <v>372</v>
      </c>
      <c r="C437" s="6">
        <v>193</v>
      </c>
      <c r="D437" s="6">
        <v>100</v>
      </c>
      <c r="E437" s="33">
        <v>5</v>
      </c>
      <c r="F437" s="34">
        <v>8.3000000000000007</v>
      </c>
      <c r="G437" s="15">
        <v>7.4</v>
      </c>
      <c r="H437" s="34">
        <v>6.6</v>
      </c>
      <c r="I437" s="34">
        <v>9.5</v>
      </c>
      <c r="J437" s="15">
        <v>8</v>
      </c>
      <c r="K437" s="25"/>
      <c r="L437" s="25"/>
    </row>
    <row r="438" spans="1:12" ht="15">
      <c r="A438" s="7"/>
      <c r="B438" s="5" t="s">
        <v>120</v>
      </c>
      <c r="C438" s="8"/>
      <c r="D438" s="8"/>
      <c r="E438" s="114">
        <v>3.2</v>
      </c>
      <c r="F438" s="115">
        <v>4.8</v>
      </c>
      <c r="G438" s="298">
        <v>3.2</v>
      </c>
      <c r="H438" s="115">
        <v>4.4000000000000004</v>
      </c>
      <c r="I438" s="115">
        <v>5.2</v>
      </c>
      <c r="J438" s="298">
        <v>4.5</v>
      </c>
      <c r="K438" s="25"/>
      <c r="L438" s="25"/>
    </row>
    <row r="439" spans="1:12" ht="15">
      <c r="A439" s="7"/>
      <c r="B439" s="5"/>
      <c r="C439" s="8"/>
      <c r="D439" s="8"/>
      <c r="E439" s="114"/>
      <c r="F439" s="115"/>
      <c r="G439" s="113"/>
      <c r="H439" s="115"/>
      <c r="I439" s="115"/>
      <c r="J439" s="113"/>
      <c r="K439" s="25"/>
      <c r="L439" s="25"/>
    </row>
    <row r="440" spans="1:12" ht="15" customHeight="1">
      <c r="A440" s="334" t="s">
        <v>0</v>
      </c>
      <c r="B440" s="335"/>
      <c r="C440" s="316" t="s">
        <v>1</v>
      </c>
      <c r="D440" s="318"/>
      <c r="E440" s="316" t="s">
        <v>2</v>
      </c>
      <c r="F440" s="317"/>
      <c r="G440" s="317"/>
      <c r="H440" s="317"/>
      <c r="I440" s="317"/>
      <c r="J440" s="318"/>
      <c r="K440" s="25"/>
      <c r="L440" s="25"/>
    </row>
    <row r="441" spans="1:12" ht="15.75">
      <c r="A441" s="336"/>
      <c r="B441" s="337"/>
      <c r="C441" s="10" t="s">
        <v>484</v>
      </c>
      <c r="D441" s="10" t="s">
        <v>483</v>
      </c>
      <c r="E441" s="121" t="str">
        <f>$E$4</f>
        <v>4.00</v>
      </c>
      <c r="F441" s="96" t="str">
        <f>$F$4</f>
        <v>9.00</v>
      </c>
      <c r="G441" s="96" t="str">
        <f>$G$4</f>
        <v>14.00</v>
      </c>
      <c r="H441" s="122" t="str">
        <f>$H$4</f>
        <v>18.00</v>
      </c>
      <c r="I441" s="98" t="str">
        <f>$I$4</f>
        <v>20.00</v>
      </c>
      <c r="J441" s="121" t="str">
        <f>$J$4</f>
        <v>22.00</v>
      </c>
      <c r="K441" s="25"/>
      <c r="L441" s="25"/>
    </row>
    <row r="442" spans="1:12" ht="15">
      <c r="A442" s="320" t="s">
        <v>367</v>
      </c>
      <c r="B442" s="321"/>
      <c r="C442" s="2"/>
      <c r="D442" s="2"/>
      <c r="E442" s="228"/>
      <c r="F442" s="228"/>
      <c r="G442" s="229"/>
      <c r="H442" s="228"/>
      <c r="I442" s="228"/>
      <c r="J442" s="229"/>
      <c r="K442" s="25"/>
      <c r="L442" s="25"/>
    </row>
    <row r="443" spans="1:12" ht="15">
      <c r="A443" s="9" t="s">
        <v>8</v>
      </c>
      <c r="B443" s="5" t="s">
        <v>373</v>
      </c>
      <c r="C443" s="6" t="s">
        <v>308</v>
      </c>
      <c r="D443" s="88">
        <v>600</v>
      </c>
      <c r="E443" s="192">
        <f t="shared" ref="E443:J443" si="55">SUM(E444:E447)</f>
        <v>24.500000000000004</v>
      </c>
      <c r="F443" s="192">
        <f t="shared" si="55"/>
        <v>37.099999999999994</v>
      </c>
      <c r="G443" s="192">
        <f t="shared" si="55"/>
        <v>33.299999999999997</v>
      </c>
      <c r="H443" s="192">
        <f t="shared" si="55"/>
        <v>41.3</v>
      </c>
      <c r="I443" s="192">
        <f t="shared" si="55"/>
        <v>45.6</v>
      </c>
      <c r="J443" s="186">
        <f t="shared" si="55"/>
        <v>53.6</v>
      </c>
      <c r="K443" s="25"/>
      <c r="L443" s="25"/>
    </row>
    <row r="444" spans="1:12" ht="15" customHeight="1">
      <c r="A444" s="7"/>
      <c r="B444" s="5" t="s">
        <v>374</v>
      </c>
      <c r="C444" s="6">
        <v>272</v>
      </c>
      <c r="D444" s="6">
        <v>200</v>
      </c>
      <c r="E444" s="34">
        <v>15</v>
      </c>
      <c r="F444" s="34">
        <v>23.2</v>
      </c>
      <c r="G444" s="34">
        <v>21</v>
      </c>
      <c r="H444" s="34">
        <v>26.2</v>
      </c>
      <c r="I444" s="34">
        <v>29</v>
      </c>
      <c r="J444" s="34">
        <v>36.5</v>
      </c>
      <c r="K444" s="25"/>
      <c r="L444" s="25"/>
    </row>
    <row r="445" spans="1:12" ht="15">
      <c r="A445" s="7"/>
      <c r="B445" s="5" t="s">
        <v>375</v>
      </c>
      <c r="C445" s="6">
        <v>223</v>
      </c>
      <c r="D445" s="6">
        <v>200</v>
      </c>
      <c r="E445" s="34">
        <v>3.3</v>
      </c>
      <c r="F445" s="34">
        <v>3.4</v>
      </c>
      <c r="G445" s="34">
        <v>2.2999999999999998</v>
      </c>
      <c r="H445" s="34">
        <v>2.2999999999999998</v>
      </c>
      <c r="I445" s="34">
        <v>2.2000000000000002</v>
      </c>
      <c r="J445" s="34">
        <v>2.6</v>
      </c>
      <c r="K445" s="25"/>
      <c r="L445" s="25"/>
    </row>
    <row r="446" spans="1:12" ht="15" customHeight="1">
      <c r="A446" s="7"/>
      <c r="B446" s="5" t="s">
        <v>376</v>
      </c>
      <c r="C446" s="6">
        <v>193</v>
      </c>
      <c r="D446" s="88">
        <v>130</v>
      </c>
      <c r="E446" s="34">
        <v>3.1</v>
      </c>
      <c r="F446" s="34">
        <v>5</v>
      </c>
      <c r="G446" s="34">
        <v>5</v>
      </c>
      <c r="H446" s="34">
        <v>7</v>
      </c>
      <c r="I446" s="34">
        <v>8</v>
      </c>
      <c r="J446" s="34">
        <v>8.6</v>
      </c>
      <c r="K446" s="27"/>
      <c r="L446" s="27"/>
    </row>
    <row r="447" spans="1:12" ht="15">
      <c r="A447" s="7"/>
      <c r="B447" s="5" t="s">
        <v>125</v>
      </c>
      <c r="C447" s="2"/>
      <c r="D447" s="2"/>
      <c r="E447" s="114">
        <v>3.1</v>
      </c>
      <c r="F447" s="115">
        <v>5.5</v>
      </c>
      <c r="G447" s="298">
        <v>5</v>
      </c>
      <c r="H447" s="115">
        <v>5.8</v>
      </c>
      <c r="I447" s="298">
        <v>6.4</v>
      </c>
      <c r="J447" s="115">
        <v>5.9</v>
      </c>
      <c r="K447" s="25"/>
      <c r="L447" s="25"/>
    </row>
    <row r="448" spans="1:12" ht="15">
      <c r="A448" s="7"/>
      <c r="B448" s="2"/>
      <c r="C448" s="2"/>
      <c r="D448" s="2"/>
      <c r="E448" s="114"/>
      <c r="F448" s="115"/>
      <c r="G448" s="113"/>
      <c r="H448" s="115"/>
      <c r="I448" s="113"/>
      <c r="J448" s="115"/>
      <c r="K448" s="25"/>
      <c r="L448" s="25"/>
    </row>
    <row r="449" spans="1:17" ht="15">
      <c r="A449" s="320" t="s">
        <v>377</v>
      </c>
      <c r="B449" s="321"/>
      <c r="C449" s="3"/>
      <c r="D449" s="3"/>
      <c r="E449" s="238"/>
      <c r="F449" s="136"/>
      <c r="G449" s="239"/>
      <c r="H449" s="240"/>
      <c r="I449" s="136"/>
      <c r="J449" s="239"/>
      <c r="K449" s="26"/>
      <c r="L449" s="13"/>
    </row>
    <row r="450" spans="1:17" ht="15">
      <c r="A450" s="9" t="s">
        <v>4</v>
      </c>
      <c r="B450" s="5" t="s">
        <v>463</v>
      </c>
      <c r="C450" s="6" t="s">
        <v>596</v>
      </c>
      <c r="D450" s="6">
        <v>600</v>
      </c>
      <c r="E450" s="191">
        <f t="shared" ref="E450:J450" si="56">SUM(E451:E454)</f>
        <v>62.3</v>
      </c>
      <c r="F450" s="33">
        <f t="shared" si="56"/>
        <v>117.7</v>
      </c>
      <c r="G450" s="33">
        <f t="shared" si="56"/>
        <v>111.60000000000001</v>
      </c>
      <c r="H450" s="33">
        <f t="shared" si="56"/>
        <v>106.39999999999999</v>
      </c>
      <c r="I450" s="33">
        <f t="shared" si="56"/>
        <v>109.60000000000001</v>
      </c>
      <c r="J450" s="33">
        <f t="shared" si="56"/>
        <v>107.1</v>
      </c>
      <c r="K450" s="25"/>
      <c r="L450" s="13"/>
    </row>
    <row r="451" spans="1:17" ht="15">
      <c r="A451" s="7"/>
      <c r="B451" s="5" t="s">
        <v>378</v>
      </c>
      <c r="C451" s="6">
        <v>351</v>
      </c>
      <c r="D451" s="88">
        <v>350</v>
      </c>
      <c r="E451" s="34">
        <v>37.200000000000003</v>
      </c>
      <c r="F451" s="34">
        <v>74</v>
      </c>
      <c r="G451" s="34">
        <v>66.2</v>
      </c>
      <c r="H451" s="34">
        <v>63</v>
      </c>
      <c r="I451" s="34">
        <v>65.5</v>
      </c>
      <c r="J451" s="34">
        <v>69</v>
      </c>
      <c r="K451" s="25"/>
      <c r="L451" s="13"/>
    </row>
    <row r="452" spans="1:17" ht="15">
      <c r="A452" s="7"/>
      <c r="B452" s="5" t="s">
        <v>120</v>
      </c>
      <c r="C452" s="2"/>
      <c r="D452" s="2"/>
      <c r="E452" s="114">
        <v>2.9</v>
      </c>
      <c r="F452" s="115">
        <v>4.8</v>
      </c>
      <c r="G452" s="298">
        <v>4</v>
      </c>
      <c r="H452" s="116">
        <v>4.8</v>
      </c>
      <c r="I452" s="115">
        <v>5.3</v>
      </c>
      <c r="J452" s="298">
        <v>4.3</v>
      </c>
      <c r="K452" s="25"/>
      <c r="L452" s="13"/>
    </row>
    <row r="453" spans="1:17" ht="15">
      <c r="A453" s="7"/>
      <c r="B453" s="5" t="s">
        <v>379</v>
      </c>
      <c r="C453" s="2"/>
      <c r="D453" s="6">
        <v>300</v>
      </c>
      <c r="E453" s="201">
        <v>15.2</v>
      </c>
      <c r="F453" s="145">
        <v>29.5</v>
      </c>
      <c r="G453" s="197">
        <v>32</v>
      </c>
      <c r="H453" s="196">
        <v>30.4</v>
      </c>
      <c r="I453" s="145">
        <v>30.6</v>
      </c>
      <c r="J453" s="197">
        <v>24.4</v>
      </c>
      <c r="K453" s="25"/>
      <c r="L453" s="13"/>
    </row>
    <row r="454" spans="1:17" ht="15">
      <c r="A454" s="7"/>
      <c r="B454" s="5" t="s">
        <v>560</v>
      </c>
      <c r="C454" s="2"/>
      <c r="D454" s="6">
        <v>300</v>
      </c>
      <c r="E454" s="201">
        <v>7</v>
      </c>
      <c r="F454" s="145">
        <v>9.4</v>
      </c>
      <c r="G454" s="197">
        <v>9.4</v>
      </c>
      <c r="H454" s="196">
        <v>8.1999999999999993</v>
      </c>
      <c r="I454" s="145">
        <v>8.1999999999999993</v>
      </c>
      <c r="J454" s="197">
        <v>9.4</v>
      </c>
      <c r="K454" s="25"/>
      <c r="L454" s="13"/>
    </row>
    <row r="455" spans="1:17" ht="15">
      <c r="A455" s="7"/>
      <c r="B455" s="5"/>
      <c r="C455" s="2"/>
      <c r="D455" s="2"/>
      <c r="E455" s="235"/>
      <c r="F455" s="228"/>
      <c r="G455" s="229"/>
      <c r="H455" s="227"/>
      <c r="I455" s="228"/>
      <c r="J455" s="229"/>
      <c r="K455" s="25"/>
      <c r="L455" s="13"/>
    </row>
    <row r="456" spans="1:17" ht="15">
      <c r="A456" s="9" t="s">
        <v>8</v>
      </c>
      <c r="B456" s="5" t="s">
        <v>380</v>
      </c>
      <c r="C456" s="6" t="s">
        <v>597</v>
      </c>
      <c r="D456" s="6">
        <v>500</v>
      </c>
      <c r="E456" s="183">
        <f t="shared" ref="E456:J456" si="57">SUM(E457:E460)</f>
        <v>46.6</v>
      </c>
      <c r="F456" s="183">
        <f t="shared" si="57"/>
        <v>79</v>
      </c>
      <c r="G456" s="183">
        <f t="shared" si="57"/>
        <v>86.7</v>
      </c>
      <c r="H456" s="183">
        <f t="shared" si="57"/>
        <v>79.599999999999994</v>
      </c>
      <c r="I456" s="183">
        <f t="shared" si="57"/>
        <v>89.2</v>
      </c>
      <c r="J456" s="183">
        <f t="shared" si="57"/>
        <v>87.8</v>
      </c>
      <c r="K456" s="25"/>
      <c r="L456" s="13"/>
    </row>
    <row r="457" spans="1:17" ht="15">
      <c r="A457" s="7"/>
      <c r="B457" s="5" t="s">
        <v>381</v>
      </c>
      <c r="C457" s="6">
        <v>351</v>
      </c>
      <c r="D457" s="6">
        <v>350</v>
      </c>
      <c r="E457" s="114">
        <v>29.2</v>
      </c>
      <c r="F457" s="115">
        <v>52</v>
      </c>
      <c r="G457" s="113">
        <v>59</v>
      </c>
      <c r="H457" s="116">
        <v>58</v>
      </c>
      <c r="I457" s="115">
        <v>61.4</v>
      </c>
      <c r="J457" s="113">
        <v>69</v>
      </c>
      <c r="K457" s="25"/>
      <c r="L457" s="13"/>
    </row>
    <row r="458" spans="1:17" ht="15">
      <c r="A458" s="7"/>
      <c r="B458" s="5" t="s">
        <v>125</v>
      </c>
      <c r="C458" s="2"/>
      <c r="D458" s="2"/>
      <c r="E458" s="114">
        <v>2</v>
      </c>
      <c r="F458" s="115">
        <v>4</v>
      </c>
      <c r="G458" s="298">
        <v>5</v>
      </c>
      <c r="H458" s="116">
        <v>4</v>
      </c>
      <c r="I458" s="115">
        <v>5</v>
      </c>
      <c r="J458" s="115">
        <v>3</v>
      </c>
      <c r="K458" s="171"/>
      <c r="L458" s="171"/>
      <c r="M458" s="171"/>
      <c r="N458" s="171"/>
      <c r="O458" s="171"/>
      <c r="P458" s="171"/>
      <c r="Q458" s="13"/>
    </row>
    <row r="459" spans="1:17" ht="15">
      <c r="A459" s="7"/>
      <c r="B459" s="20" t="s">
        <v>382</v>
      </c>
      <c r="C459" s="3"/>
      <c r="D459" s="22">
        <v>300</v>
      </c>
      <c r="E459" s="114">
        <v>12.3</v>
      </c>
      <c r="F459" s="115">
        <v>20.399999999999999</v>
      </c>
      <c r="G459" s="113">
        <v>19.2</v>
      </c>
      <c r="H459" s="116">
        <v>15</v>
      </c>
      <c r="I459" s="115">
        <v>19.3</v>
      </c>
      <c r="J459" s="113">
        <v>14</v>
      </c>
      <c r="K459" s="171"/>
      <c r="L459" s="171"/>
      <c r="M459" s="171"/>
      <c r="N459" s="171"/>
      <c r="O459" s="171"/>
      <c r="P459" s="171"/>
      <c r="Q459" s="13"/>
    </row>
    <row r="460" spans="1:17" ht="15">
      <c r="A460" s="16"/>
      <c r="B460" s="20" t="s">
        <v>561</v>
      </c>
      <c r="C460" s="3"/>
      <c r="D460" s="22">
        <v>300</v>
      </c>
      <c r="E460" s="30">
        <v>3.1</v>
      </c>
      <c r="F460" s="31">
        <v>2.6</v>
      </c>
      <c r="G460" s="32">
        <v>3.5</v>
      </c>
      <c r="H460" s="22">
        <v>2.6</v>
      </c>
      <c r="I460" s="31">
        <v>3.5</v>
      </c>
      <c r="J460" s="32">
        <v>1.8</v>
      </c>
      <c r="K460" s="26"/>
      <c r="L460" s="13"/>
    </row>
    <row r="461" spans="1:17" ht="15">
      <c r="A461" s="320" t="s">
        <v>383</v>
      </c>
      <c r="B461" s="321"/>
      <c r="C461" s="3"/>
      <c r="D461" s="3"/>
      <c r="E461" s="136"/>
      <c r="F461" s="136"/>
      <c r="G461" s="239"/>
      <c r="H461" s="239"/>
      <c r="I461" s="136"/>
      <c r="J461" s="239"/>
      <c r="K461" s="26"/>
      <c r="L461" s="13"/>
    </row>
    <row r="462" spans="1:17" ht="15">
      <c r="A462" s="4" t="s">
        <v>4</v>
      </c>
      <c r="B462" s="5" t="s">
        <v>384</v>
      </c>
      <c r="C462" s="6" t="s">
        <v>473</v>
      </c>
      <c r="D462" s="6">
        <v>600</v>
      </c>
      <c r="E462" s="186">
        <f t="shared" ref="E462:J462" si="58">SUM(E463,E465,E466,E467,E468)</f>
        <v>28.3</v>
      </c>
      <c r="F462" s="186">
        <f t="shared" si="58"/>
        <v>39.1</v>
      </c>
      <c r="G462" s="186">
        <f t="shared" si="58"/>
        <v>46.7</v>
      </c>
      <c r="H462" s="186">
        <f t="shared" si="58"/>
        <v>45.5</v>
      </c>
      <c r="I462" s="186">
        <f t="shared" si="58"/>
        <v>48.3</v>
      </c>
      <c r="J462" s="186">
        <f t="shared" si="58"/>
        <v>53.400000000000006</v>
      </c>
      <c r="K462" s="25"/>
      <c r="L462" s="13"/>
    </row>
    <row r="463" spans="1:17" ht="15">
      <c r="A463" s="7"/>
      <c r="B463" s="5" t="s">
        <v>385</v>
      </c>
      <c r="C463" s="6">
        <v>190</v>
      </c>
      <c r="D463" s="6">
        <v>300</v>
      </c>
      <c r="E463" s="33">
        <v>4</v>
      </c>
      <c r="F463" s="34">
        <v>4.8</v>
      </c>
      <c r="G463" s="15">
        <v>6.4</v>
      </c>
      <c r="H463" s="6">
        <v>6.4</v>
      </c>
      <c r="I463" s="34">
        <v>5.8</v>
      </c>
      <c r="J463" s="15">
        <v>4.7</v>
      </c>
      <c r="K463" s="25"/>
      <c r="L463" s="13"/>
    </row>
    <row r="464" spans="1:17" ht="15">
      <c r="A464" s="7"/>
      <c r="B464" s="5" t="s">
        <v>386</v>
      </c>
      <c r="C464" s="2"/>
      <c r="D464" s="88">
        <v>100</v>
      </c>
      <c r="E464" s="310" t="s">
        <v>91</v>
      </c>
      <c r="F464" s="311"/>
      <c r="G464" s="311"/>
      <c r="H464" s="311"/>
      <c r="I464" s="311"/>
      <c r="J464" s="312"/>
      <c r="K464" s="27"/>
      <c r="L464" s="13"/>
    </row>
    <row r="465" spans="1:16" ht="15" customHeight="1">
      <c r="A465" s="17"/>
      <c r="B465" s="18" t="s">
        <v>490</v>
      </c>
      <c r="C465" s="2"/>
      <c r="D465" s="6">
        <v>150</v>
      </c>
      <c r="E465" s="140">
        <v>3.7</v>
      </c>
      <c r="F465" s="140">
        <v>2.2999999999999998</v>
      </c>
      <c r="G465" s="140">
        <v>4.0999999999999996</v>
      </c>
      <c r="H465" s="140">
        <v>2.4</v>
      </c>
      <c r="I465" s="140">
        <v>2.1</v>
      </c>
      <c r="J465" s="140">
        <v>5.4</v>
      </c>
      <c r="K465" s="25"/>
      <c r="L465" s="276"/>
    </row>
    <row r="466" spans="1:16" ht="15">
      <c r="A466" s="16"/>
      <c r="B466" s="5" t="s">
        <v>387</v>
      </c>
      <c r="C466" s="6">
        <v>190</v>
      </c>
      <c r="D466" s="6">
        <v>300</v>
      </c>
      <c r="E466" s="34">
        <v>10</v>
      </c>
      <c r="F466" s="34">
        <v>16</v>
      </c>
      <c r="G466" s="34">
        <v>16.2</v>
      </c>
      <c r="H466" s="34">
        <v>17.100000000000001</v>
      </c>
      <c r="I466" s="34">
        <v>20</v>
      </c>
      <c r="J466" s="34">
        <v>26</v>
      </c>
      <c r="K466" s="25"/>
      <c r="L466" s="13"/>
    </row>
    <row r="467" spans="1:16" ht="15">
      <c r="A467" s="7"/>
      <c r="B467" s="5" t="s">
        <v>388</v>
      </c>
      <c r="C467" s="2"/>
      <c r="D467" s="6">
        <v>150</v>
      </c>
      <c r="E467" s="34">
        <v>6.3</v>
      </c>
      <c r="F467" s="34">
        <v>7</v>
      </c>
      <c r="G467" s="34">
        <v>12</v>
      </c>
      <c r="H467" s="34">
        <v>7.6</v>
      </c>
      <c r="I467" s="34">
        <v>6.4</v>
      </c>
      <c r="J467" s="34">
        <v>8.3000000000000007</v>
      </c>
      <c r="K467" s="25"/>
      <c r="L467" s="13"/>
    </row>
    <row r="468" spans="1:16" ht="15">
      <c r="A468" s="7"/>
      <c r="B468" s="5" t="s">
        <v>120</v>
      </c>
      <c r="C468" s="2"/>
      <c r="D468" s="6">
        <v>50</v>
      </c>
      <c r="E468" s="114">
        <v>4.3</v>
      </c>
      <c r="F468" s="115">
        <v>9</v>
      </c>
      <c r="G468" s="298">
        <v>8</v>
      </c>
      <c r="H468" s="116">
        <v>12</v>
      </c>
      <c r="I468" s="115">
        <v>14</v>
      </c>
      <c r="J468" s="298">
        <v>9</v>
      </c>
      <c r="K468" s="25"/>
      <c r="L468" s="13"/>
    </row>
    <row r="469" spans="1:16" ht="15">
      <c r="A469" s="4" t="s">
        <v>8</v>
      </c>
      <c r="B469" s="5" t="s">
        <v>389</v>
      </c>
      <c r="C469" s="6" t="s">
        <v>473</v>
      </c>
      <c r="D469" s="6">
        <v>600</v>
      </c>
      <c r="E469" s="191">
        <f>SUM(E470,E471,E472,E475,E474,E476,E477)</f>
        <v>58.499999999999993</v>
      </c>
      <c r="F469" s="191">
        <f>SUM(F470,F471,F472,F475,F476,F477)</f>
        <v>61.4</v>
      </c>
      <c r="G469" s="191">
        <f>SUM(G470,G471,G472,G475,G476,G477)</f>
        <v>53.199999999999996</v>
      </c>
      <c r="H469" s="191">
        <f>SUM(H470,H471,H472,H475,H476,H477)</f>
        <v>59.1</v>
      </c>
      <c r="I469" s="191">
        <f>SUM(I470,I471,I472,I475,I476,I477)</f>
        <v>59.699999999999996</v>
      </c>
      <c r="J469" s="191">
        <f>SUM(J470,J471,J472,J475,J476,J477)</f>
        <v>66</v>
      </c>
      <c r="K469" s="232"/>
      <c r="L469" s="234"/>
      <c r="M469" s="233"/>
      <c r="N469" s="233"/>
      <c r="O469" s="233"/>
      <c r="P469" s="233"/>
    </row>
    <row r="470" spans="1:16" ht="15">
      <c r="A470" s="7"/>
      <c r="B470" s="5" t="s">
        <v>390</v>
      </c>
      <c r="C470" s="6">
        <v>190</v>
      </c>
      <c r="D470" s="6">
        <v>300</v>
      </c>
      <c r="E470" s="33">
        <v>8.4</v>
      </c>
      <c r="F470" s="34">
        <v>9</v>
      </c>
      <c r="G470" s="34">
        <v>1.8</v>
      </c>
      <c r="H470" s="34">
        <v>1.9</v>
      </c>
      <c r="I470" s="34">
        <v>1.9</v>
      </c>
      <c r="J470" s="34">
        <v>3.3</v>
      </c>
      <c r="K470" s="25"/>
      <c r="L470" s="13"/>
    </row>
    <row r="471" spans="1:16" ht="15" customHeight="1">
      <c r="A471" s="7"/>
      <c r="B471" s="5" t="s">
        <v>404</v>
      </c>
      <c r="C471" s="2"/>
      <c r="D471" s="88">
        <v>130</v>
      </c>
      <c r="E471" s="34">
        <v>2.2999999999999998</v>
      </c>
      <c r="F471" s="34">
        <v>1.4</v>
      </c>
      <c r="G471" s="34">
        <v>1</v>
      </c>
      <c r="H471" s="34">
        <v>6.4</v>
      </c>
      <c r="I471" s="34">
        <v>5</v>
      </c>
      <c r="J471" s="34">
        <v>9.1</v>
      </c>
      <c r="K471" s="25"/>
      <c r="L471" s="13"/>
    </row>
    <row r="472" spans="1:16" ht="15">
      <c r="A472" s="16"/>
      <c r="B472" s="5" t="s">
        <v>405</v>
      </c>
      <c r="C472" s="2"/>
      <c r="D472" s="88">
        <v>115</v>
      </c>
      <c r="E472" s="34">
        <v>17.399999999999999</v>
      </c>
      <c r="F472" s="34">
        <v>21</v>
      </c>
      <c r="G472" s="34">
        <v>24</v>
      </c>
      <c r="H472" s="34">
        <v>19.2</v>
      </c>
      <c r="I472" s="34">
        <v>18.2</v>
      </c>
      <c r="J472" s="34">
        <v>19.399999999999999</v>
      </c>
      <c r="K472" s="25"/>
      <c r="L472" s="13"/>
    </row>
    <row r="473" spans="1:16" ht="15">
      <c r="A473" s="30"/>
      <c r="B473" s="5" t="s">
        <v>391</v>
      </c>
      <c r="C473" s="6"/>
      <c r="D473" s="88">
        <v>100</v>
      </c>
      <c r="E473" s="310" t="s">
        <v>110</v>
      </c>
      <c r="F473" s="311"/>
      <c r="G473" s="311"/>
      <c r="H473" s="311"/>
      <c r="I473" s="311"/>
      <c r="J473" s="312"/>
      <c r="K473" s="27"/>
      <c r="L473" s="13"/>
    </row>
    <row r="474" spans="1:16" ht="15">
      <c r="A474" s="7"/>
      <c r="B474" s="5" t="s">
        <v>406</v>
      </c>
      <c r="C474" s="6">
        <v>190</v>
      </c>
      <c r="D474" s="88">
        <v>300</v>
      </c>
      <c r="E474" s="34">
        <v>3.4</v>
      </c>
      <c r="F474" s="34">
        <v>3</v>
      </c>
      <c r="G474" s="34">
        <v>3.3</v>
      </c>
      <c r="H474" s="34">
        <v>3.7</v>
      </c>
      <c r="I474" s="34">
        <v>3.7</v>
      </c>
      <c r="J474" s="34">
        <v>3.3</v>
      </c>
      <c r="K474" s="25"/>
      <c r="L474" s="13"/>
    </row>
    <row r="475" spans="1:16" ht="15">
      <c r="A475" s="7"/>
      <c r="B475" s="5" t="s">
        <v>392</v>
      </c>
      <c r="C475" s="6">
        <v>190</v>
      </c>
      <c r="D475" s="6">
        <v>300</v>
      </c>
      <c r="E475" s="6">
        <v>17</v>
      </c>
      <c r="F475" s="34">
        <v>17</v>
      </c>
      <c r="G475" s="15">
        <v>17</v>
      </c>
      <c r="H475" s="6">
        <v>17.2</v>
      </c>
      <c r="I475" s="34">
        <v>17.2</v>
      </c>
      <c r="J475" s="34">
        <v>17.2</v>
      </c>
      <c r="K475" s="25"/>
      <c r="L475" s="13"/>
    </row>
    <row r="476" spans="1:16" ht="15">
      <c r="A476" s="7"/>
      <c r="B476" s="5" t="s">
        <v>393</v>
      </c>
      <c r="C476" s="6">
        <v>165</v>
      </c>
      <c r="D476" s="6">
        <v>300</v>
      </c>
      <c r="E476" s="6">
        <v>3</v>
      </c>
      <c r="F476" s="34">
        <v>3</v>
      </c>
      <c r="G476" s="15">
        <v>3.4</v>
      </c>
      <c r="H476" s="6">
        <v>4.4000000000000004</v>
      </c>
      <c r="I476" s="34">
        <v>4.4000000000000004</v>
      </c>
      <c r="J476" s="34">
        <v>5</v>
      </c>
      <c r="K476" s="25"/>
      <c r="L476" s="13"/>
    </row>
    <row r="477" spans="1:16" ht="15">
      <c r="A477" s="7"/>
      <c r="B477" s="5" t="s">
        <v>125</v>
      </c>
      <c r="C477" s="2"/>
      <c r="D477" s="6">
        <v>50</v>
      </c>
      <c r="E477" s="196">
        <v>7</v>
      </c>
      <c r="F477" s="145">
        <v>10</v>
      </c>
      <c r="G477" s="197">
        <v>6</v>
      </c>
      <c r="H477" s="196">
        <v>10</v>
      </c>
      <c r="I477" s="145">
        <v>13</v>
      </c>
      <c r="J477" s="145">
        <v>12</v>
      </c>
      <c r="K477" s="25"/>
      <c r="L477" s="13"/>
    </row>
    <row r="478" spans="1:16" ht="15">
      <c r="A478" s="338" t="s">
        <v>394</v>
      </c>
      <c r="B478" s="339"/>
      <c r="C478" s="3"/>
      <c r="D478" s="3"/>
      <c r="E478" s="240"/>
      <c r="F478" s="136"/>
      <c r="G478" s="239"/>
      <c r="H478" s="240"/>
      <c r="I478" s="136"/>
      <c r="J478" s="136"/>
      <c r="K478" s="26"/>
      <c r="L478" s="13"/>
    </row>
    <row r="479" spans="1:16" ht="15">
      <c r="A479" s="9" t="s">
        <v>4</v>
      </c>
      <c r="B479" s="5" t="s">
        <v>395</v>
      </c>
      <c r="C479" s="22">
        <v>290</v>
      </c>
      <c r="D479" s="22">
        <v>600</v>
      </c>
      <c r="E479" s="193">
        <f t="shared" ref="E479:J479" si="59">SUM(E480:E482)</f>
        <v>49.900000000000006</v>
      </c>
      <c r="F479" s="193">
        <f t="shared" si="59"/>
        <v>85.7</v>
      </c>
      <c r="G479" s="193">
        <f t="shared" si="59"/>
        <v>79.900000000000006</v>
      </c>
      <c r="H479" s="193">
        <f t="shared" si="59"/>
        <v>81</v>
      </c>
      <c r="I479" s="193">
        <f t="shared" si="59"/>
        <v>84.899999999999991</v>
      </c>
      <c r="J479" s="193">
        <f t="shared" si="59"/>
        <v>92.2</v>
      </c>
      <c r="K479" s="26"/>
      <c r="L479" s="13"/>
    </row>
    <row r="480" spans="1:16" ht="15">
      <c r="A480" s="17"/>
      <c r="B480" s="23" t="s">
        <v>396</v>
      </c>
      <c r="C480" s="22">
        <v>275</v>
      </c>
      <c r="D480" s="22">
        <v>300</v>
      </c>
      <c r="E480" s="22">
        <v>44.2</v>
      </c>
      <c r="F480" s="31">
        <v>76.2</v>
      </c>
      <c r="G480" s="32">
        <v>72</v>
      </c>
      <c r="H480" s="22">
        <v>70</v>
      </c>
      <c r="I480" s="31">
        <v>74</v>
      </c>
      <c r="J480" s="31">
        <v>83</v>
      </c>
      <c r="K480" s="26"/>
      <c r="L480" s="13"/>
    </row>
    <row r="481" spans="1:16" ht="15">
      <c r="A481" s="16"/>
      <c r="B481" s="5" t="s">
        <v>120</v>
      </c>
      <c r="C481" s="21"/>
      <c r="D481" s="21"/>
      <c r="E481" s="196">
        <v>3.5</v>
      </c>
      <c r="F481" s="145">
        <v>6.1</v>
      </c>
      <c r="G481" s="197">
        <v>5</v>
      </c>
      <c r="H481" s="196">
        <v>6.8</v>
      </c>
      <c r="I481" s="145">
        <v>7.1</v>
      </c>
      <c r="J481" s="145">
        <v>5.8</v>
      </c>
      <c r="K481" s="173"/>
      <c r="L481" s="174"/>
      <c r="M481" s="154"/>
      <c r="N481" s="154"/>
      <c r="O481" s="154"/>
      <c r="P481" s="154"/>
    </row>
    <row r="482" spans="1:16" ht="15">
      <c r="A482" s="16"/>
      <c r="B482" s="5" t="s">
        <v>554</v>
      </c>
      <c r="C482" s="21"/>
      <c r="D482" s="202">
        <v>300</v>
      </c>
      <c r="E482" s="196">
        <v>2.2000000000000002</v>
      </c>
      <c r="F482" s="145">
        <v>3.4</v>
      </c>
      <c r="G482" s="197">
        <v>2.9</v>
      </c>
      <c r="H482" s="196">
        <v>4.2</v>
      </c>
      <c r="I482" s="145">
        <v>3.8</v>
      </c>
      <c r="J482" s="145">
        <v>3.4</v>
      </c>
      <c r="K482" s="173"/>
      <c r="L482" s="174"/>
      <c r="M482" s="154"/>
      <c r="N482" s="154"/>
      <c r="O482" s="154"/>
      <c r="P482" s="154"/>
    </row>
    <row r="483" spans="1:16" ht="15">
      <c r="A483" s="7"/>
      <c r="B483" s="8"/>
      <c r="C483" s="3"/>
      <c r="D483" s="3"/>
      <c r="E483" s="240"/>
      <c r="F483" s="136"/>
      <c r="G483" s="239"/>
      <c r="H483" s="240"/>
      <c r="I483" s="136"/>
      <c r="J483" s="136"/>
      <c r="K483" s="26"/>
      <c r="L483" s="13"/>
    </row>
    <row r="484" spans="1:16" ht="15">
      <c r="A484" s="9" t="s">
        <v>8</v>
      </c>
      <c r="B484" s="5" t="s">
        <v>397</v>
      </c>
      <c r="C484" s="22">
        <v>290</v>
      </c>
      <c r="D484" s="22">
        <v>600</v>
      </c>
      <c r="E484" s="193">
        <f t="shared" ref="E484:J484" si="60">SUM(E485:E488)</f>
        <v>41</v>
      </c>
      <c r="F484" s="193">
        <f t="shared" si="60"/>
        <v>80.2</v>
      </c>
      <c r="G484" s="193">
        <f t="shared" si="60"/>
        <v>85.9</v>
      </c>
      <c r="H484" s="193">
        <f t="shared" si="60"/>
        <v>77.400000000000006</v>
      </c>
      <c r="I484" s="193">
        <f t="shared" si="60"/>
        <v>78.599999999999994</v>
      </c>
      <c r="J484" s="193">
        <f t="shared" si="60"/>
        <v>85.2</v>
      </c>
      <c r="K484" s="26"/>
      <c r="L484" s="13"/>
    </row>
    <row r="485" spans="1:16" ht="15">
      <c r="A485" s="7"/>
      <c r="B485" s="5" t="s">
        <v>398</v>
      </c>
      <c r="C485" s="22">
        <v>265</v>
      </c>
      <c r="D485" s="22">
        <v>300</v>
      </c>
      <c r="E485" s="22">
        <v>25</v>
      </c>
      <c r="F485" s="31">
        <v>47</v>
      </c>
      <c r="G485" s="32">
        <v>46</v>
      </c>
      <c r="H485" s="22">
        <v>42</v>
      </c>
      <c r="I485" s="31">
        <v>43.5</v>
      </c>
      <c r="J485" s="31">
        <v>50.5</v>
      </c>
      <c r="K485" s="26"/>
      <c r="L485" s="13"/>
    </row>
    <row r="486" spans="1:16" ht="15">
      <c r="A486" s="7"/>
      <c r="B486" s="5" t="s">
        <v>125</v>
      </c>
      <c r="C486" s="3"/>
      <c r="D486" s="3"/>
      <c r="E486" s="196">
        <v>2</v>
      </c>
      <c r="F486" s="145">
        <v>3.6</v>
      </c>
      <c r="G486" s="197">
        <v>3.2</v>
      </c>
      <c r="H486" s="196" t="s">
        <v>607</v>
      </c>
      <c r="I486" s="145">
        <v>4.8</v>
      </c>
      <c r="J486" s="145">
        <v>4</v>
      </c>
      <c r="K486" s="173"/>
      <c r="L486" s="174"/>
      <c r="M486" s="154"/>
      <c r="N486" s="154"/>
      <c r="O486" s="154"/>
      <c r="P486" s="154"/>
    </row>
    <row r="487" spans="1:16" ht="15">
      <c r="A487" s="7"/>
      <c r="B487" s="5" t="s">
        <v>555</v>
      </c>
      <c r="C487" s="3"/>
      <c r="D487" s="202">
        <v>300</v>
      </c>
      <c r="E487" s="196">
        <v>1</v>
      </c>
      <c r="F487" s="145">
        <v>1.6</v>
      </c>
      <c r="G487" s="197">
        <v>2.7</v>
      </c>
      <c r="H487" s="196">
        <v>2</v>
      </c>
      <c r="I487" s="145">
        <v>2.2999999999999998</v>
      </c>
      <c r="J487" s="145">
        <v>1.5</v>
      </c>
      <c r="K487" s="173"/>
      <c r="L487" s="174"/>
      <c r="M487" s="154"/>
      <c r="N487" s="154"/>
      <c r="O487" s="154"/>
      <c r="P487" s="154"/>
    </row>
    <row r="488" spans="1:16" ht="15">
      <c r="A488" s="7"/>
      <c r="B488" s="5" t="s">
        <v>556</v>
      </c>
      <c r="C488" s="22">
        <v>250</v>
      </c>
      <c r="D488" s="202">
        <v>300</v>
      </c>
      <c r="E488" s="196">
        <v>13</v>
      </c>
      <c r="F488" s="145">
        <v>28</v>
      </c>
      <c r="G488" s="197">
        <v>34</v>
      </c>
      <c r="H488" s="196">
        <v>33.4</v>
      </c>
      <c r="I488" s="145">
        <v>28</v>
      </c>
      <c r="J488" s="145">
        <v>29.2</v>
      </c>
      <c r="K488" s="26"/>
      <c r="L488" s="13"/>
    </row>
    <row r="489" spans="1:16" ht="15">
      <c r="A489" s="343" t="s">
        <v>510</v>
      </c>
      <c r="B489" s="344"/>
      <c r="C489" s="123"/>
      <c r="D489" s="3"/>
      <c r="E489" s="22"/>
      <c r="F489" s="31"/>
      <c r="G489" s="32"/>
      <c r="H489" s="22"/>
      <c r="I489" s="31"/>
      <c r="J489" s="31"/>
      <c r="K489" s="26"/>
      <c r="L489" s="13"/>
    </row>
    <row r="490" spans="1:16" ht="15">
      <c r="A490" s="120" t="s">
        <v>416</v>
      </c>
      <c r="B490" s="5" t="s">
        <v>511</v>
      </c>
      <c r="C490" s="22">
        <v>290</v>
      </c>
      <c r="D490" s="22">
        <v>600</v>
      </c>
      <c r="E490" s="193">
        <f t="shared" ref="E490:J490" si="61">SUM(E491:E492)</f>
        <v>28.4</v>
      </c>
      <c r="F490" s="193">
        <f t="shared" si="61"/>
        <v>47.8</v>
      </c>
      <c r="G490" s="193">
        <f t="shared" si="61"/>
        <v>53.1</v>
      </c>
      <c r="H490" s="193">
        <f t="shared" si="61"/>
        <v>53.1</v>
      </c>
      <c r="I490" s="193">
        <f t="shared" si="61"/>
        <v>49.7</v>
      </c>
      <c r="J490" s="193">
        <f t="shared" si="61"/>
        <v>50.6</v>
      </c>
      <c r="K490" s="26"/>
      <c r="L490" s="13"/>
    </row>
    <row r="491" spans="1:16" ht="15">
      <c r="A491" s="7"/>
      <c r="B491" s="5" t="s">
        <v>512</v>
      </c>
      <c r="C491" s="22">
        <v>290</v>
      </c>
      <c r="D491" s="22">
        <v>300</v>
      </c>
      <c r="E491" s="22">
        <v>26.4</v>
      </c>
      <c r="F491" s="31">
        <v>43.3</v>
      </c>
      <c r="G491" s="32">
        <v>50</v>
      </c>
      <c r="H491" s="22">
        <v>49.1</v>
      </c>
      <c r="I491" s="31">
        <v>45.2</v>
      </c>
      <c r="J491" s="31">
        <v>46.5</v>
      </c>
      <c r="K491" s="26"/>
      <c r="L491" s="13"/>
    </row>
    <row r="492" spans="1:16" ht="15">
      <c r="A492" s="7"/>
      <c r="B492" s="5" t="s">
        <v>120</v>
      </c>
      <c r="C492" s="22"/>
      <c r="D492" s="22"/>
      <c r="E492" s="196">
        <v>2</v>
      </c>
      <c r="F492" s="145">
        <v>4.5</v>
      </c>
      <c r="G492" s="197">
        <v>3.1</v>
      </c>
      <c r="H492" s="196">
        <v>4</v>
      </c>
      <c r="I492" s="145">
        <v>4.5</v>
      </c>
      <c r="J492" s="145">
        <v>4.0999999999999996</v>
      </c>
      <c r="K492" s="26"/>
      <c r="L492" s="13"/>
    </row>
    <row r="493" spans="1:16" ht="15">
      <c r="A493" s="120" t="s">
        <v>415</v>
      </c>
      <c r="B493" s="5" t="s">
        <v>513</v>
      </c>
      <c r="C493" s="22">
        <v>290</v>
      </c>
      <c r="D493" s="22">
        <v>600</v>
      </c>
      <c r="E493" s="22"/>
      <c r="F493" s="22"/>
      <c r="G493" s="22"/>
      <c r="H493" s="22"/>
      <c r="I493" s="22"/>
      <c r="J493" s="22"/>
      <c r="K493" s="26"/>
      <c r="L493" s="13"/>
    </row>
    <row r="494" spans="1:16" ht="15.75" customHeight="1">
      <c r="A494" s="16"/>
      <c r="B494" s="5" t="s">
        <v>514</v>
      </c>
      <c r="C494" s="22">
        <v>290</v>
      </c>
      <c r="D494" s="22">
        <v>300</v>
      </c>
      <c r="E494" s="142">
        <v>18</v>
      </c>
      <c r="F494" s="143">
        <v>43</v>
      </c>
      <c r="G494" s="144">
        <v>57</v>
      </c>
      <c r="H494" s="142">
        <v>46</v>
      </c>
      <c r="I494" s="143">
        <v>34</v>
      </c>
      <c r="J494" s="143">
        <v>34.1</v>
      </c>
      <c r="K494" s="26"/>
      <c r="L494" s="13"/>
    </row>
    <row r="495" spans="1:16" ht="15">
      <c r="A495" s="124"/>
      <c r="B495" s="5" t="s">
        <v>125</v>
      </c>
      <c r="C495" s="270"/>
      <c r="D495" s="270"/>
      <c r="E495" s="145">
        <v>0.7</v>
      </c>
      <c r="F495" s="145">
        <v>1.3</v>
      </c>
      <c r="G495" s="145">
        <v>1</v>
      </c>
      <c r="H495" s="145">
        <v>1.9</v>
      </c>
      <c r="I495" s="145">
        <v>1.9</v>
      </c>
      <c r="J495" s="145">
        <v>1.7</v>
      </c>
      <c r="K495" s="173"/>
      <c r="L495" s="174"/>
      <c r="M495" s="154"/>
      <c r="N495" s="154"/>
      <c r="O495" s="154"/>
      <c r="P495" s="154"/>
    </row>
    <row r="496" spans="1:16" ht="15">
      <c r="A496" s="334" t="s">
        <v>0</v>
      </c>
      <c r="B496" s="335"/>
      <c r="C496" s="316" t="s">
        <v>1</v>
      </c>
      <c r="D496" s="318"/>
      <c r="E496" s="316" t="s">
        <v>2</v>
      </c>
      <c r="F496" s="317"/>
      <c r="G496" s="317"/>
      <c r="H496" s="317"/>
      <c r="I496" s="317"/>
      <c r="J496" s="318"/>
      <c r="K496" s="26"/>
      <c r="L496" s="13"/>
    </row>
    <row r="497" spans="1:16" ht="15.75">
      <c r="A497" s="336"/>
      <c r="B497" s="337"/>
      <c r="C497" s="10" t="s">
        <v>484</v>
      </c>
      <c r="D497" s="10" t="s">
        <v>483</v>
      </c>
      <c r="E497" s="121" t="str">
        <f>$E$4</f>
        <v>4.00</v>
      </c>
      <c r="F497" s="96" t="str">
        <f>$F$4</f>
        <v>9.00</v>
      </c>
      <c r="G497" s="96" t="str">
        <f>$G$4</f>
        <v>14.00</v>
      </c>
      <c r="H497" s="122" t="str">
        <f>$H$4</f>
        <v>18.00</v>
      </c>
      <c r="I497" s="98" t="str">
        <f>$I$4</f>
        <v>20.00</v>
      </c>
      <c r="J497" s="121" t="str">
        <f>$J$4</f>
        <v>22.00</v>
      </c>
      <c r="K497" s="26"/>
      <c r="L497" s="13"/>
    </row>
    <row r="498" spans="1:16" ht="15">
      <c r="A498" s="345" t="s">
        <v>517</v>
      </c>
      <c r="B498" s="345"/>
      <c r="C498" s="125"/>
      <c r="D498" s="125"/>
      <c r="E498" s="136"/>
      <c r="F498" s="136"/>
      <c r="G498" s="136"/>
      <c r="H498" s="136"/>
      <c r="I498" s="136"/>
      <c r="J498" s="136"/>
      <c r="K498" s="26"/>
      <c r="L498" s="13"/>
    </row>
    <row r="499" spans="1:16" ht="15">
      <c r="A499" s="127" t="s">
        <v>416</v>
      </c>
      <c r="B499" s="128" t="s">
        <v>518</v>
      </c>
      <c r="C499" s="31">
        <v>290</v>
      </c>
      <c r="D499" s="31">
        <v>400</v>
      </c>
      <c r="E499" s="194">
        <f t="shared" ref="E499:J499" si="62">SUM(E500:E501)</f>
        <v>16.7</v>
      </c>
      <c r="F499" s="194">
        <f t="shared" si="62"/>
        <v>29.8</v>
      </c>
      <c r="G499" s="194">
        <f t="shared" si="62"/>
        <v>28.900000000000002</v>
      </c>
      <c r="H499" s="194">
        <f t="shared" si="62"/>
        <v>26.2</v>
      </c>
      <c r="I499" s="194">
        <f t="shared" si="62"/>
        <v>30.1</v>
      </c>
      <c r="J499" s="194">
        <f t="shared" si="62"/>
        <v>33.4</v>
      </c>
      <c r="K499" s="26"/>
      <c r="L499" s="13"/>
    </row>
    <row r="500" spans="1:16" ht="15">
      <c r="A500" s="127"/>
      <c r="B500" s="180" t="s">
        <v>544</v>
      </c>
      <c r="C500" s="145">
        <v>190</v>
      </c>
      <c r="D500" s="145">
        <v>350</v>
      </c>
      <c r="E500" s="145">
        <v>14</v>
      </c>
      <c r="F500" s="145">
        <v>24.3</v>
      </c>
      <c r="G500" s="145">
        <v>24.6</v>
      </c>
      <c r="H500" s="145">
        <v>21</v>
      </c>
      <c r="I500" s="145">
        <v>24</v>
      </c>
      <c r="J500" s="145">
        <v>27</v>
      </c>
      <c r="K500" s="26"/>
      <c r="L500" s="13"/>
    </row>
    <row r="501" spans="1:16" ht="15">
      <c r="A501" s="127"/>
      <c r="B501" s="129" t="s">
        <v>538</v>
      </c>
      <c r="C501" s="31"/>
      <c r="D501" s="31"/>
      <c r="E501" s="145">
        <v>2.7</v>
      </c>
      <c r="F501" s="145">
        <v>5.5</v>
      </c>
      <c r="G501" s="145">
        <v>4.3</v>
      </c>
      <c r="H501" s="145">
        <v>5.2</v>
      </c>
      <c r="I501" s="145">
        <v>6.1</v>
      </c>
      <c r="J501" s="145">
        <v>6.4</v>
      </c>
      <c r="K501" s="173"/>
      <c r="L501" s="174"/>
      <c r="M501" s="154"/>
      <c r="N501" s="154"/>
      <c r="O501" s="154"/>
      <c r="P501" s="154"/>
    </row>
    <row r="502" spans="1:16" ht="15">
      <c r="A502" s="127"/>
      <c r="B502" s="129"/>
      <c r="C502" s="31"/>
      <c r="D502" s="31"/>
      <c r="E502" s="237"/>
      <c r="F502" s="237"/>
      <c r="G502" s="237"/>
      <c r="H502" s="237"/>
      <c r="I502" s="237"/>
      <c r="J502" s="237"/>
      <c r="K502" s="26"/>
      <c r="L502" s="13"/>
    </row>
    <row r="503" spans="1:16" ht="15">
      <c r="A503" s="127" t="s">
        <v>415</v>
      </c>
      <c r="B503" s="129" t="s">
        <v>519</v>
      </c>
      <c r="C503" s="31">
        <v>290</v>
      </c>
      <c r="D503" s="31">
        <v>400</v>
      </c>
      <c r="E503" s="136">
        <f t="shared" ref="E503:J503" si="63">SUM(E504:E506)</f>
        <v>36.4</v>
      </c>
      <c r="F503" s="136">
        <f t="shared" si="63"/>
        <v>58.400000000000006</v>
      </c>
      <c r="G503" s="136">
        <f t="shared" si="63"/>
        <v>58.099999999999994</v>
      </c>
      <c r="H503" s="136">
        <f t="shared" si="63"/>
        <v>63.300000000000004</v>
      </c>
      <c r="I503" s="136">
        <f t="shared" si="63"/>
        <v>74.5</v>
      </c>
      <c r="J503" s="136">
        <f t="shared" si="63"/>
        <v>83</v>
      </c>
      <c r="K503" s="26"/>
      <c r="L503" s="13"/>
    </row>
    <row r="504" spans="1:16" ht="15">
      <c r="A504" s="127"/>
      <c r="B504" s="182" t="s">
        <v>545</v>
      </c>
      <c r="C504" s="145">
        <v>190</v>
      </c>
      <c r="D504" s="145">
        <v>350</v>
      </c>
      <c r="E504" s="136">
        <v>15.6</v>
      </c>
      <c r="F504" s="136">
        <v>26</v>
      </c>
      <c r="G504" s="136">
        <v>26.5</v>
      </c>
      <c r="H504" s="136">
        <v>26.2</v>
      </c>
      <c r="I504" s="136">
        <v>29</v>
      </c>
      <c r="J504" s="136">
        <v>33</v>
      </c>
      <c r="K504" s="26"/>
      <c r="L504" s="13"/>
    </row>
    <row r="505" spans="1:16" ht="15">
      <c r="A505" s="127"/>
      <c r="B505" s="129" t="s">
        <v>520</v>
      </c>
      <c r="C505" s="31">
        <v>250</v>
      </c>
      <c r="D505" s="31">
        <v>200</v>
      </c>
      <c r="E505" s="136">
        <v>20</v>
      </c>
      <c r="F505" s="136">
        <v>30.2</v>
      </c>
      <c r="G505" s="136">
        <v>30.3</v>
      </c>
      <c r="H505" s="136">
        <v>35</v>
      </c>
      <c r="I505" s="136">
        <v>43</v>
      </c>
      <c r="J505" s="136">
        <v>48</v>
      </c>
      <c r="K505" s="26"/>
      <c r="L505" s="13"/>
    </row>
    <row r="506" spans="1:16" ht="15">
      <c r="A506" s="127"/>
      <c r="B506" s="129" t="s">
        <v>534</v>
      </c>
      <c r="C506" s="31"/>
      <c r="D506" s="31"/>
      <c r="E506" s="136">
        <v>0.8</v>
      </c>
      <c r="F506" s="136">
        <v>2.2000000000000002</v>
      </c>
      <c r="G506" s="136">
        <v>1.3</v>
      </c>
      <c r="H506" s="136">
        <v>2.1</v>
      </c>
      <c r="I506" s="136">
        <v>2.5</v>
      </c>
      <c r="J506" s="136">
        <v>2</v>
      </c>
      <c r="K506" s="173"/>
      <c r="L506" s="174"/>
      <c r="M506" s="154"/>
      <c r="N506" s="154"/>
      <c r="O506" s="154"/>
      <c r="P506" s="154"/>
    </row>
    <row r="507" spans="1:16" ht="15">
      <c r="A507" s="211"/>
      <c r="B507" s="212"/>
      <c r="C507" s="31"/>
      <c r="D507" s="31"/>
      <c r="E507" s="210"/>
      <c r="F507" s="210"/>
      <c r="G507" s="210"/>
      <c r="H507" s="210"/>
      <c r="I507" s="210"/>
      <c r="J507" s="210"/>
      <c r="K507" s="173"/>
      <c r="L507" s="174"/>
      <c r="M507" s="154"/>
      <c r="N507" s="154"/>
      <c r="O507" s="154"/>
      <c r="P507" s="154"/>
    </row>
    <row r="508" spans="1:16" ht="15">
      <c r="A508" s="343" t="s">
        <v>523</v>
      </c>
      <c r="B508" s="344"/>
      <c r="C508" s="31"/>
      <c r="D508" s="31"/>
      <c r="E508" s="127"/>
      <c r="F508" s="127"/>
      <c r="G508" s="127"/>
      <c r="H508" s="127"/>
      <c r="I508" s="127"/>
      <c r="J508" s="127"/>
      <c r="K508" s="26"/>
      <c r="L508" s="13"/>
    </row>
    <row r="509" spans="1:16" ht="15" customHeight="1">
      <c r="A509" s="127" t="s">
        <v>524</v>
      </c>
      <c r="B509" s="129" t="s">
        <v>525</v>
      </c>
      <c r="C509" s="31">
        <v>290</v>
      </c>
      <c r="D509" s="31">
        <v>400</v>
      </c>
      <c r="E509" s="115">
        <f>SUM(E510)</f>
        <v>53.2</v>
      </c>
      <c r="F509" s="115">
        <v>87</v>
      </c>
      <c r="G509" s="115">
        <v>87</v>
      </c>
      <c r="H509" s="115">
        <v>84</v>
      </c>
      <c r="I509" s="115">
        <v>85</v>
      </c>
      <c r="J509" s="115">
        <v>98</v>
      </c>
      <c r="K509" s="26"/>
      <c r="L509" s="13"/>
    </row>
    <row r="510" spans="1:16" ht="15">
      <c r="A510" s="127"/>
      <c r="B510" s="129" t="s">
        <v>526</v>
      </c>
      <c r="C510" s="31">
        <v>225</v>
      </c>
      <c r="D510" s="31">
        <v>300</v>
      </c>
      <c r="E510" s="115">
        <v>53.2</v>
      </c>
      <c r="F510" s="115">
        <v>92.2</v>
      </c>
      <c r="G510" s="115">
        <v>101</v>
      </c>
      <c r="H510" s="115">
        <v>92</v>
      </c>
      <c r="I510" s="115">
        <v>93.3</v>
      </c>
      <c r="J510" s="115">
        <v>95</v>
      </c>
      <c r="K510" s="26"/>
      <c r="L510" s="13"/>
    </row>
    <row r="511" spans="1:16" ht="15">
      <c r="A511" s="127" t="s">
        <v>415</v>
      </c>
      <c r="B511" s="129" t="s">
        <v>562</v>
      </c>
      <c r="C511" s="31">
        <v>250</v>
      </c>
      <c r="D511" s="271">
        <v>400</v>
      </c>
      <c r="E511" s="136">
        <f>SUM(E512:E513)</f>
        <v>34.299999999999997</v>
      </c>
      <c r="F511" s="136">
        <f t="shared" ref="F511:J511" si="64">SUM(F512:F513)</f>
        <v>63.8</v>
      </c>
      <c r="G511" s="136">
        <f t="shared" si="64"/>
        <v>91.35</v>
      </c>
      <c r="H511" s="136">
        <f t="shared" si="64"/>
        <v>85.4</v>
      </c>
      <c r="I511" s="136">
        <f t="shared" si="64"/>
        <v>84.4</v>
      </c>
      <c r="J511" s="136">
        <f t="shared" si="64"/>
        <v>69.5</v>
      </c>
      <c r="K511" s="26"/>
      <c r="L511" s="13"/>
    </row>
    <row r="512" spans="1:16" ht="15">
      <c r="A512" s="127"/>
      <c r="B512" s="129" t="s">
        <v>563</v>
      </c>
      <c r="C512" s="31">
        <v>290</v>
      </c>
      <c r="D512" s="271">
        <v>600</v>
      </c>
      <c r="E512" s="136">
        <v>34</v>
      </c>
      <c r="F512" s="136">
        <v>63.4</v>
      </c>
      <c r="G512" s="136">
        <v>91</v>
      </c>
      <c r="H512" s="136">
        <v>85</v>
      </c>
      <c r="I512" s="136">
        <v>84</v>
      </c>
      <c r="J512" s="136">
        <v>69.099999999999994</v>
      </c>
      <c r="K512" s="26"/>
      <c r="L512" s="13"/>
    </row>
    <row r="513" spans="1:16" ht="15">
      <c r="A513" s="132"/>
      <c r="B513" s="129" t="s">
        <v>535</v>
      </c>
      <c r="C513" s="31"/>
      <c r="D513" s="31"/>
      <c r="E513" s="136">
        <v>0.3</v>
      </c>
      <c r="F513" s="136">
        <v>0.4</v>
      </c>
      <c r="G513" s="136">
        <v>0.35</v>
      </c>
      <c r="H513" s="136">
        <v>0.4</v>
      </c>
      <c r="I513" s="136">
        <v>0.4</v>
      </c>
      <c r="J513" s="136">
        <v>0.4</v>
      </c>
      <c r="K513" s="14"/>
      <c r="O513" s="154"/>
    </row>
    <row r="514" spans="1:16" ht="15">
      <c r="A514" s="213"/>
      <c r="B514" s="212"/>
      <c r="C514" s="130"/>
      <c r="D514" s="131"/>
      <c r="E514" s="210"/>
      <c r="F514" s="210"/>
      <c r="G514" s="210"/>
      <c r="H514" s="210"/>
      <c r="I514" s="210"/>
      <c r="J514" s="210"/>
      <c r="K514" s="14"/>
      <c r="O514" s="154"/>
    </row>
    <row r="515" spans="1:16" ht="15">
      <c r="A515" s="343" t="s">
        <v>533</v>
      </c>
      <c r="B515" s="344"/>
      <c r="C515" s="130"/>
      <c r="D515" s="131"/>
      <c r="E515" s="237"/>
      <c r="F515" s="237"/>
      <c r="G515" s="237"/>
      <c r="H515" s="237"/>
      <c r="I515" s="237"/>
      <c r="J515" s="237"/>
    </row>
    <row r="516" spans="1:16" ht="15">
      <c r="A516" s="127" t="s">
        <v>524</v>
      </c>
      <c r="B516" s="129" t="s">
        <v>546</v>
      </c>
      <c r="C516" s="6" t="s">
        <v>473</v>
      </c>
      <c r="D516" s="176">
        <v>525</v>
      </c>
      <c r="E516" s="195">
        <f t="shared" ref="E516:J516" si="65">SUM(E517, E520,E518,E519)</f>
        <v>61.3</v>
      </c>
      <c r="F516" s="195">
        <f t="shared" si="65"/>
        <v>111.2</v>
      </c>
      <c r="G516" s="195">
        <f t="shared" si="65"/>
        <v>111.9</v>
      </c>
      <c r="H516" s="195">
        <f t="shared" si="65"/>
        <v>100.5</v>
      </c>
      <c r="I516" s="195">
        <f t="shared" si="65"/>
        <v>108.4</v>
      </c>
      <c r="J516" s="195">
        <f t="shared" si="65"/>
        <v>123</v>
      </c>
    </row>
    <row r="517" spans="1:16" ht="15">
      <c r="A517" s="127"/>
      <c r="B517" s="129" t="s">
        <v>547</v>
      </c>
      <c r="C517" s="127">
        <v>190</v>
      </c>
      <c r="D517" s="176">
        <v>200</v>
      </c>
      <c r="E517" s="127">
        <v>18</v>
      </c>
      <c r="F517" s="127">
        <v>34</v>
      </c>
      <c r="G517" s="127">
        <v>38</v>
      </c>
      <c r="H517" s="127">
        <v>33</v>
      </c>
      <c r="I517" s="127">
        <v>33.299999999999997</v>
      </c>
      <c r="J517" s="127">
        <v>35</v>
      </c>
    </row>
    <row r="518" spans="1:16" ht="15">
      <c r="A518" s="127"/>
      <c r="B518" s="175" t="s">
        <v>549</v>
      </c>
      <c r="C518" s="127"/>
      <c r="D518" s="176"/>
      <c r="E518" s="313" t="s">
        <v>598</v>
      </c>
      <c r="F518" s="314"/>
      <c r="G518" s="314"/>
      <c r="H518" s="314"/>
      <c r="I518" s="314"/>
      <c r="J518" s="315"/>
    </row>
    <row r="519" spans="1:16" ht="15">
      <c r="A519" s="127"/>
      <c r="B519" s="175" t="s">
        <v>566</v>
      </c>
      <c r="C519" s="127">
        <v>190</v>
      </c>
      <c r="D519" s="176">
        <v>300</v>
      </c>
      <c r="E519" s="127">
        <v>42</v>
      </c>
      <c r="F519" s="127">
        <v>75</v>
      </c>
      <c r="G519" s="127">
        <v>72</v>
      </c>
      <c r="H519" s="127">
        <v>65</v>
      </c>
      <c r="I519" s="127">
        <v>72.400000000000006</v>
      </c>
      <c r="J519" s="127">
        <v>85</v>
      </c>
    </row>
    <row r="520" spans="1:16" ht="15">
      <c r="A520" s="127"/>
      <c r="B520" s="5" t="s">
        <v>120</v>
      </c>
      <c r="C520" s="127"/>
      <c r="D520" s="132"/>
      <c r="E520" s="136">
        <v>1.3</v>
      </c>
      <c r="F520" s="136">
        <v>2.2000000000000002</v>
      </c>
      <c r="G520" s="136">
        <v>1.9</v>
      </c>
      <c r="H520" s="136">
        <v>2.5</v>
      </c>
      <c r="I520" s="136">
        <v>2.7</v>
      </c>
      <c r="J520" s="136">
        <v>3</v>
      </c>
    </row>
    <row r="521" spans="1:16" ht="15">
      <c r="A521" s="127"/>
      <c r="B521" s="129"/>
      <c r="C521" s="127"/>
      <c r="D521" s="176"/>
      <c r="E521" s="136"/>
      <c r="F521" s="136"/>
      <c r="G521" s="136"/>
      <c r="H521" s="136"/>
      <c r="I521" s="136"/>
      <c r="J521" s="136"/>
    </row>
    <row r="522" spans="1:16" ht="15">
      <c r="A522" s="127" t="s">
        <v>415</v>
      </c>
      <c r="B522" s="129" t="s">
        <v>548</v>
      </c>
      <c r="C522" s="272" t="s">
        <v>473</v>
      </c>
      <c r="D522" s="176">
        <v>525</v>
      </c>
      <c r="E522" s="195">
        <f t="shared" ref="E522:J522" si="66">SUM(E523,E524,E525)</f>
        <v>20</v>
      </c>
      <c r="F522" s="195">
        <f t="shared" si="66"/>
        <v>30.5</v>
      </c>
      <c r="G522" s="195">
        <f t="shared" si="66"/>
        <v>36.200000000000003</v>
      </c>
      <c r="H522" s="195">
        <f t="shared" si="66"/>
        <v>35</v>
      </c>
      <c r="I522" s="195">
        <f t="shared" si="66"/>
        <v>35</v>
      </c>
      <c r="J522" s="195">
        <f t="shared" si="66"/>
        <v>37</v>
      </c>
    </row>
    <row r="523" spans="1:16" ht="15">
      <c r="A523" s="127"/>
      <c r="B523" s="129" t="s">
        <v>537</v>
      </c>
      <c r="C523" s="127">
        <v>190</v>
      </c>
      <c r="D523" s="127">
        <v>200</v>
      </c>
      <c r="E523" s="127">
        <v>17</v>
      </c>
      <c r="F523" s="127">
        <v>26</v>
      </c>
      <c r="G523" s="127">
        <v>33.200000000000003</v>
      </c>
      <c r="H523" s="127">
        <v>30</v>
      </c>
      <c r="I523" s="127">
        <v>31</v>
      </c>
      <c r="J523" s="127">
        <v>33.4</v>
      </c>
    </row>
    <row r="524" spans="1:16" ht="15">
      <c r="A524" s="127"/>
      <c r="B524" s="175" t="s">
        <v>550</v>
      </c>
      <c r="C524" s="127"/>
      <c r="D524" s="176"/>
      <c r="E524" s="313" t="s">
        <v>598</v>
      </c>
      <c r="F524" s="314"/>
      <c r="G524" s="314"/>
      <c r="H524" s="314"/>
      <c r="I524" s="314"/>
      <c r="J524" s="315"/>
    </row>
    <row r="525" spans="1:16" ht="15">
      <c r="A525" s="132"/>
      <c r="B525" s="5" t="s">
        <v>125</v>
      </c>
      <c r="C525" s="127"/>
      <c r="D525" s="127"/>
      <c r="E525" s="136">
        <v>3</v>
      </c>
      <c r="F525" s="136">
        <v>4.5</v>
      </c>
      <c r="G525" s="136">
        <v>3</v>
      </c>
      <c r="H525" s="136">
        <v>5</v>
      </c>
      <c r="I525" s="136">
        <v>4</v>
      </c>
      <c r="J525" s="136">
        <v>3.6</v>
      </c>
      <c r="K525" s="154"/>
      <c r="L525" s="154"/>
      <c r="M525" s="154"/>
      <c r="N525" s="154"/>
      <c r="O525" s="154"/>
      <c r="P525" s="154"/>
    </row>
    <row r="526" spans="1:16" ht="15">
      <c r="E526" s="241"/>
      <c r="F526" s="241"/>
      <c r="G526" s="241"/>
      <c r="H526" s="241"/>
      <c r="I526" s="241"/>
      <c r="J526" s="241"/>
    </row>
    <row r="528" spans="1:16">
      <c r="A528" s="13"/>
      <c r="B528" s="13"/>
      <c r="C528" s="13"/>
      <c r="D528" s="13"/>
      <c r="E528" s="13"/>
      <c r="F528" s="13"/>
      <c r="G528" s="13"/>
      <c r="H528" s="13"/>
      <c r="I528" s="13"/>
      <c r="J528" s="13"/>
    </row>
    <row r="529" spans="1:10">
      <c r="A529" s="13"/>
      <c r="B529" s="13"/>
      <c r="C529" s="13"/>
      <c r="D529" s="13"/>
      <c r="E529" s="13"/>
      <c r="F529" s="13"/>
      <c r="G529" s="13"/>
      <c r="H529" s="13"/>
      <c r="I529" s="13"/>
      <c r="J529" s="13"/>
    </row>
    <row r="530" spans="1:10">
      <c r="A530" s="13"/>
      <c r="B530" s="13"/>
      <c r="C530" s="13"/>
      <c r="D530" s="13"/>
      <c r="E530" s="13"/>
      <c r="F530" s="13"/>
      <c r="G530" s="13"/>
      <c r="H530" s="13"/>
      <c r="I530" s="13"/>
      <c r="J530" s="13"/>
    </row>
    <row r="531" spans="1:10">
      <c r="A531" s="13"/>
      <c r="B531" s="13"/>
      <c r="C531" s="13"/>
      <c r="D531" s="13"/>
      <c r="E531" s="13"/>
      <c r="F531" s="13"/>
      <c r="G531" s="13"/>
      <c r="H531" s="13"/>
      <c r="I531" s="13"/>
      <c r="J531" s="13"/>
    </row>
    <row r="532" spans="1:10">
      <c r="A532" s="13"/>
      <c r="B532" s="13"/>
      <c r="C532" s="13"/>
      <c r="D532" s="13"/>
      <c r="E532" s="13"/>
      <c r="F532" s="13"/>
      <c r="G532" s="13"/>
      <c r="H532" s="13"/>
      <c r="I532" s="13"/>
      <c r="J532" s="13"/>
    </row>
    <row r="533" spans="1:10">
      <c r="A533" s="13"/>
      <c r="B533" s="13"/>
      <c r="C533" s="13"/>
      <c r="D533" s="13"/>
      <c r="E533" s="13"/>
      <c r="F533" s="13"/>
      <c r="G533" s="13"/>
      <c r="H533" s="13"/>
      <c r="I533" s="13"/>
      <c r="J533" s="13"/>
    </row>
    <row r="534" spans="1:10">
      <c r="A534" s="13"/>
      <c r="B534" s="13"/>
      <c r="C534" s="13"/>
      <c r="D534" s="13"/>
      <c r="E534" s="13"/>
      <c r="F534" s="13"/>
      <c r="G534" s="13"/>
      <c r="H534" s="13"/>
      <c r="I534" s="13"/>
      <c r="J534" s="13"/>
    </row>
    <row r="535" spans="1:10">
      <c r="A535" s="13"/>
      <c r="B535" s="13"/>
      <c r="C535" s="13"/>
      <c r="D535" s="13"/>
      <c r="E535" s="13"/>
      <c r="F535" s="13"/>
      <c r="G535" s="13"/>
      <c r="H535" s="13"/>
      <c r="I535" s="13"/>
      <c r="J535" s="13"/>
    </row>
    <row r="536" spans="1:10">
      <c r="A536" s="13"/>
      <c r="B536" s="13"/>
      <c r="C536" s="13"/>
      <c r="D536" s="13"/>
      <c r="E536" s="13"/>
      <c r="F536" s="13"/>
      <c r="G536" s="13"/>
      <c r="H536" s="13"/>
      <c r="I536" s="13"/>
      <c r="J536" s="13"/>
    </row>
    <row r="537" spans="1:10">
      <c r="A537" s="13"/>
      <c r="B537" s="13"/>
      <c r="C537" s="13"/>
      <c r="D537" s="13"/>
      <c r="E537" s="13"/>
      <c r="F537" s="13"/>
      <c r="G537" s="13"/>
      <c r="H537" s="13"/>
      <c r="I537" s="13"/>
      <c r="J537" s="13"/>
    </row>
    <row r="538" spans="1:10">
      <c r="A538" s="13"/>
      <c r="B538" s="13"/>
      <c r="C538" s="13"/>
      <c r="D538" s="13"/>
      <c r="E538" s="13"/>
      <c r="F538" s="13"/>
      <c r="G538" s="13"/>
      <c r="H538" s="13"/>
      <c r="I538" s="13"/>
      <c r="J538" s="13"/>
    </row>
    <row r="539" spans="1:10">
      <c r="A539" s="13"/>
      <c r="B539" s="13"/>
      <c r="C539" s="13"/>
      <c r="D539" s="13"/>
      <c r="E539" s="13"/>
      <c r="F539" s="13"/>
      <c r="G539" s="13"/>
      <c r="H539" s="13"/>
      <c r="I539" s="13"/>
      <c r="J539" s="13"/>
    </row>
    <row r="540" spans="1:10">
      <c r="A540" s="13"/>
      <c r="B540" s="13"/>
      <c r="C540" s="13"/>
      <c r="D540" s="13"/>
      <c r="E540" s="13"/>
      <c r="F540" s="13"/>
      <c r="G540" s="13"/>
      <c r="H540" s="13"/>
      <c r="I540" s="13"/>
      <c r="J540" s="13"/>
    </row>
    <row r="541" spans="1:10">
      <c r="A541" s="13"/>
      <c r="B541" s="13"/>
      <c r="C541" s="13"/>
      <c r="D541" s="13"/>
      <c r="E541" s="13"/>
      <c r="F541" s="13"/>
      <c r="G541" s="13"/>
      <c r="H541" s="13"/>
      <c r="I541" s="13"/>
      <c r="J541" s="13"/>
    </row>
    <row r="542" spans="1:10">
      <c r="A542" s="13"/>
      <c r="B542" s="13"/>
      <c r="C542" s="13"/>
      <c r="D542" s="13"/>
      <c r="E542" s="13"/>
      <c r="F542" s="13"/>
      <c r="G542" s="13"/>
      <c r="H542" s="13"/>
      <c r="I542" s="13"/>
      <c r="J542" s="13"/>
    </row>
    <row r="543" spans="1:10">
      <c r="A543" s="13"/>
      <c r="B543" s="13"/>
      <c r="C543" s="13"/>
      <c r="D543" s="13"/>
      <c r="E543" s="13"/>
      <c r="F543" s="13"/>
      <c r="G543" s="13"/>
      <c r="H543" s="13"/>
      <c r="I543" s="13"/>
      <c r="J543" s="13"/>
    </row>
    <row r="544" spans="1:10">
      <c r="A544" s="13"/>
      <c r="B544" s="13"/>
      <c r="C544" s="13"/>
      <c r="D544" s="13"/>
      <c r="E544" s="13"/>
      <c r="F544" s="13"/>
      <c r="G544" s="13"/>
      <c r="H544" s="13"/>
      <c r="I544" s="13"/>
      <c r="J544" s="13"/>
    </row>
    <row r="545" spans="1:10">
      <c r="A545" s="13"/>
      <c r="B545" s="13"/>
      <c r="C545" s="13"/>
      <c r="D545" s="13"/>
      <c r="E545" s="13"/>
      <c r="F545" s="13"/>
      <c r="G545" s="13"/>
      <c r="H545" s="13"/>
      <c r="I545" s="13"/>
      <c r="J545" s="13"/>
    </row>
    <row r="546" spans="1:10">
      <c r="A546" s="13"/>
      <c r="B546" s="13"/>
      <c r="C546" s="13"/>
      <c r="D546" s="13"/>
      <c r="E546" s="13"/>
      <c r="F546" s="13"/>
      <c r="G546" s="13"/>
      <c r="H546" s="13"/>
      <c r="I546" s="13"/>
      <c r="J546" s="13"/>
    </row>
    <row r="547" spans="1:10">
      <c r="A547" s="13"/>
      <c r="B547" s="13"/>
      <c r="C547" s="13"/>
      <c r="D547" s="13"/>
      <c r="E547" s="13"/>
      <c r="F547" s="13"/>
      <c r="G547" s="13"/>
      <c r="H547" s="13"/>
      <c r="I547" s="13"/>
      <c r="J547" s="13"/>
    </row>
    <row r="548" spans="1:10">
      <c r="A548" s="13"/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1:10">
      <c r="A549" s="13"/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1:10">
      <c r="A550" s="13"/>
      <c r="B550" s="13"/>
      <c r="C550" s="13"/>
      <c r="D550" s="13"/>
      <c r="E550" s="13"/>
      <c r="F550" s="13"/>
      <c r="G550" s="13"/>
      <c r="H550" s="13"/>
      <c r="I550" s="13"/>
      <c r="J550" s="13"/>
    </row>
    <row r="551" spans="1:10">
      <c r="A551" s="13"/>
      <c r="B551" s="13"/>
      <c r="C551" s="13"/>
      <c r="D551" s="13"/>
      <c r="E551" s="13"/>
      <c r="F551" s="13"/>
      <c r="G551" s="13"/>
      <c r="H551" s="13"/>
      <c r="I551" s="13"/>
      <c r="J551" s="13"/>
    </row>
    <row r="552" spans="1:10">
      <c r="A552" s="13"/>
      <c r="B552" s="13"/>
      <c r="C552" s="13"/>
      <c r="D552" s="13"/>
      <c r="E552" s="13"/>
      <c r="F552" s="13"/>
      <c r="G552" s="13"/>
      <c r="H552" s="13"/>
      <c r="I552" s="13"/>
      <c r="J552" s="13"/>
    </row>
    <row r="553" spans="1:10">
      <c r="A553" s="13"/>
      <c r="B553" s="13"/>
      <c r="C553" s="13"/>
      <c r="D553" s="13"/>
      <c r="E553" s="13"/>
      <c r="F553" s="13"/>
      <c r="G553" s="13"/>
      <c r="H553" s="13"/>
      <c r="I553" s="13"/>
      <c r="J553" s="13"/>
    </row>
    <row r="554" spans="1:10">
      <c r="A554" s="13"/>
      <c r="B554" s="13"/>
      <c r="C554" s="13"/>
      <c r="D554" s="13"/>
      <c r="E554" s="13"/>
      <c r="F554" s="13"/>
      <c r="G554" s="13"/>
      <c r="H554" s="13"/>
      <c r="I554" s="13"/>
      <c r="J554" s="13"/>
    </row>
    <row r="555" spans="1:10">
      <c r="A555" s="13"/>
      <c r="B555" s="13"/>
      <c r="C555" s="13"/>
      <c r="D555" s="13"/>
      <c r="E555" s="13"/>
      <c r="F555" s="13"/>
      <c r="G555" s="13"/>
      <c r="H555" s="13"/>
      <c r="I555" s="13"/>
      <c r="J555" s="13"/>
    </row>
    <row r="556" spans="1:10">
      <c r="A556" s="13"/>
      <c r="B556" s="13"/>
      <c r="C556" s="13"/>
      <c r="D556" s="13"/>
      <c r="E556" s="13"/>
      <c r="F556" s="13"/>
      <c r="G556" s="13"/>
      <c r="H556" s="13"/>
      <c r="I556" s="13"/>
      <c r="J556" s="13"/>
    </row>
    <row r="557" spans="1:10">
      <c r="A557" s="13"/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1:10">
      <c r="A558" s="13"/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1:10">
      <c r="A559" s="13"/>
      <c r="B559" s="13"/>
      <c r="C559" s="13"/>
      <c r="D559" s="13"/>
      <c r="E559" s="13"/>
      <c r="F559" s="13"/>
      <c r="G559" s="13"/>
      <c r="H559" s="13"/>
      <c r="I559" s="13"/>
      <c r="J559" s="13"/>
    </row>
    <row r="560" spans="1:10">
      <c r="A560" s="13"/>
      <c r="B560" s="13"/>
      <c r="C560" s="13"/>
      <c r="D560" s="13"/>
      <c r="E560" s="13"/>
      <c r="F560" s="13"/>
      <c r="G560" s="13"/>
      <c r="H560" s="13"/>
      <c r="I560" s="13"/>
      <c r="J560" s="13"/>
    </row>
    <row r="561" spans="1:10">
      <c r="A561" s="13"/>
      <c r="B561" s="13"/>
      <c r="C561" s="13"/>
      <c r="D561" s="13"/>
      <c r="E561" s="13"/>
      <c r="F561" s="13"/>
      <c r="G561" s="13"/>
      <c r="H561" s="13"/>
      <c r="I561" s="13"/>
      <c r="J561" s="13"/>
    </row>
    <row r="562" spans="1:10">
      <c r="A562" s="13"/>
      <c r="B562" s="13"/>
      <c r="C562" s="13"/>
      <c r="D562" s="13"/>
      <c r="E562" s="13"/>
      <c r="F562" s="13"/>
      <c r="G562" s="13"/>
      <c r="H562" s="13"/>
      <c r="I562" s="13"/>
      <c r="J562" s="13"/>
    </row>
    <row r="563" spans="1:10">
      <c r="A563" s="13"/>
      <c r="B563" s="13"/>
      <c r="C563" s="13"/>
      <c r="D563" s="13"/>
      <c r="E563" s="13"/>
      <c r="F563" s="13"/>
      <c r="G563" s="13"/>
      <c r="H563" s="13"/>
      <c r="I563" s="13"/>
      <c r="J563" s="13"/>
    </row>
    <row r="564" spans="1:10">
      <c r="A564" s="13"/>
      <c r="B564" s="13"/>
      <c r="C564" s="13"/>
      <c r="D564" s="13"/>
      <c r="E564" s="13"/>
      <c r="F564" s="13"/>
      <c r="G564" s="13"/>
      <c r="H564" s="13"/>
      <c r="I564" s="13"/>
      <c r="J564" s="13"/>
    </row>
    <row r="565" spans="1:10">
      <c r="A565" s="13"/>
      <c r="B565" s="13"/>
      <c r="C565" s="13"/>
      <c r="D565" s="13"/>
      <c r="E565" s="13"/>
      <c r="F565" s="13"/>
      <c r="G565" s="13"/>
      <c r="H565" s="13"/>
      <c r="I565" s="13"/>
      <c r="J565" s="13"/>
    </row>
    <row r="566" spans="1:10">
      <c r="A566" s="13"/>
      <c r="B566" s="13"/>
      <c r="C566" s="13"/>
      <c r="D566" s="13"/>
      <c r="E566" s="13"/>
      <c r="F566" s="13"/>
      <c r="G566" s="13"/>
      <c r="H566" s="13"/>
      <c r="I566" s="13"/>
      <c r="J566" s="13"/>
    </row>
    <row r="567" spans="1:10">
      <c r="A567" s="13"/>
      <c r="B567" s="13"/>
      <c r="C567" s="13"/>
      <c r="D567" s="13"/>
      <c r="E567" s="13"/>
      <c r="F567" s="13"/>
      <c r="G567" s="13"/>
      <c r="H567" s="13"/>
      <c r="I567" s="13"/>
      <c r="J567" s="13"/>
    </row>
    <row r="568" spans="1:10">
      <c r="A568" s="13"/>
      <c r="B568" s="13"/>
      <c r="C568" s="13"/>
      <c r="D568" s="13"/>
      <c r="E568" s="13"/>
      <c r="F568" s="13"/>
      <c r="G568" s="13"/>
      <c r="H568" s="13"/>
      <c r="I568" s="13"/>
      <c r="J568" s="13"/>
    </row>
    <row r="569" spans="1:10">
      <c r="A569" s="13"/>
      <c r="B569" s="13"/>
      <c r="C569" s="13"/>
      <c r="D569" s="13"/>
      <c r="E569" s="13"/>
      <c r="F569" s="13"/>
      <c r="G569" s="13"/>
      <c r="H569" s="13"/>
      <c r="I569" s="13"/>
      <c r="J569" s="13"/>
    </row>
    <row r="570" spans="1:10">
      <c r="A570" s="13"/>
      <c r="B570" s="13"/>
      <c r="C570" s="13"/>
      <c r="D570" s="13"/>
      <c r="E570" s="13"/>
      <c r="F570" s="13"/>
      <c r="G570" s="13"/>
      <c r="H570" s="13"/>
      <c r="I570" s="13"/>
      <c r="J570" s="13"/>
    </row>
    <row r="571" spans="1:10">
      <c r="A571" s="13"/>
      <c r="B571" s="13"/>
      <c r="C571" s="13"/>
      <c r="D571" s="13"/>
      <c r="E571" s="13"/>
      <c r="F571" s="13"/>
      <c r="G571" s="13"/>
      <c r="H571" s="13"/>
      <c r="I571" s="13"/>
      <c r="J571" s="13"/>
    </row>
    <row r="572" spans="1:10">
      <c r="A572" s="13"/>
      <c r="B572" s="13"/>
      <c r="C572" s="13"/>
      <c r="D572" s="13"/>
      <c r="E572" s="13"/>
      <c r="F572" s="13"/>
      <c r="G572" s="13"/>
      <c r="H572" s="13"/>
      <c r="I572" s="13"/>
      <c r="J572" s="13"/>
    </row>
    <row r="573" spans="1:10">
      <c r="A573" s="13"/>
      <c r="B573" s="13"/>
      <c r="C573" s="13"/>
      <c r="D573" s="13"/>
      <c r="E573" s="13"/>
      <c r="F573" s="13"/>
      <c r="G573" s="13"/>
      <c r="H573" s="13"/>
      <c r="I573" s="13"/>
      <c r="J573" s="13"/>
    </row>
    <row r="574" spans="1:10">
      <c r="A574" s="13"/>
      <c r="B574" s="13"/>
      <c r="C574" s="13"/>
      <c r="D574" s="13"/>
      <c r="E574" s="13"/>
      <c r="F574" s="13"/>
      <c r="G574" s="13"/>
      <c r="H574" s="13"/>
      <c r="I574" s="13"/>
      <c r="J574" s="13"/>
    </row>
    <row r="575" spans="1:10">
      <c r="A575" s="13"/>
      <c r="B575" s="13"/>
      <c r="C575" s="13"/>
      <c r="D575" s="13"/>
      <c r="E575" s="13"/>
      <c r="F575" s="13"/>
      <c r="G575" s="13"/>
      <c r="H575" s="13"/>
      <c r="I575" s="13"/>
      <c r="J575" s="13"/>
    </row>
    <row r="576" spans="1:10">
      <c r="A576" s="13"/>
      <c r="B576" s="13"/>
      <c r="C576" s="13"/>
      <c r="D576" s="13"/>
      <c r="E576" s="13"/>
      <c r="F576" s="13"/>
      <c r="G576" s="13"/>
      <c r="H576" s="13"/>
      <c r="I576" s="13"/>
      <c r="J576" s="13"/>
    </row>
    <row r="577" spans="1:10">
      <c r="A577" s="13"/>
      <c r="B577" s="13"/>
      <c r="C577" s="13"/>
      <c r="D577" s="13"/>
      <c r="E577" s="13"/>
      <c r="F577" s="13"/>
      <c r="G577" s="13"/>
      <c r="H577" s="13"/>
      <c r="I577" s="13"/>
      <c r="J577" s="13"/>
    </row>
    <row r="578" spans="1:10">
      <c r="A578" s="13"/>
      <c r="B578" s="13"/>
      <c r="C578" s="13"/>
      <c r="D578" s="13"/>
      <c r="E578" s="13"/>
      <c r="F578" s="13"/>
      <c r="G578" s="13"/>
      <c r="H578" s="13"/>
      <c r="I578" s="13"/>
      <c r="J578" s="13"/>
    </row>
    <row r="579" spans="1:10">
      <c r="A579" s="13"/>
      <c r="B579" s="13"/>
      <c r="C579" s="13"/>
      <c r="D579" s="13"/>
      <c r="E579" s="13"/>
      <c r="F579" s="13"/>
      <c r="G579" s="13"/>
      <c r="H579" s="13"/>
      <c r="I579" s="13"/>
      <c r="J579" s="13"/>
    </row>
    <row r="580" spans="1:10">
      <c r="A580" s="13"/>
      <c r="B580" s="13"/>
      <c r="C580" s="13"/>
      <c r="D580" s="13"/>
      <c r="E580" s="13"/>
      <c r="F580" s="13"/>
      <c r="G580" s="13"/>
      <c r="H580" s="13"/>
      <c r="I580" s="13"/>
      <c r="J580" s="13"/>
    </row>
    <row r="581" spans="1:10">
      <c r="A581" s="13"/>
      <c r="B581" s="13"/>
      <c r="C581" s="13"/>
      <c r="D581" s="13"/>
      <c r="E581" s="13"/>
      <c r="F581" s="13"/>
      <c r="G581" s="13"/>
      <c r="H581" s="13"/>
      <c r="I581" s="13"/>
      <c r="J581" s="13"/>
    </row>
    <row r="582" spans="1:10">
      <c r="A582" s="13"/>
      <c r="B582" s="13"/>
      <c r="C582" s="13"/>
      <c r="D582" s="13"/>
      <c r="E582" s="13"/>
      <c r="F582" s="13"/>
      <c r="G582" s="13"/>
      <c r="H582" s="13"/>
      <c r="I582" s="13"/>
      <c r="J582" s="13"/>
    </row>
    <row r="583" spans="1:10">
      <c r="A583" s="13"/>
      <c r="B583" s="13"/>
      <c r="C583" s="13"/>
      <c r="D583" s="13"/>
      <c r="E583" s="13"/>
      <c r="F583" s="13"/>
      <c r="G583" s="13"/>
      <c r="H583" s="13"/>
      <c r="I583" s="13"/>
      <c r="J583" s="13"/>
    </row>
    <row r="584" spans="1:10">
      <c r="A584" s="13"/>
      <c r="B584" s="13"/>
      <c r="C584" s="13"/>
      <c r="D584" s="13"/>
      <c r="E584" s="13"/>
      <c r="F584" s="13"/>
      <c r="G584" s="13"/>
      <c r="H584" s="13"/>
      <c r="I584" s="13"/>
      <c r="J584" s="13"/>
    </row>
    <row r="585" spans="1:10">
      <c r="A585" s="13"/>
      <c r="B585" s="13"/>
      <c r="C585" s="13"/>
      <c r="D585" s="13"/>
      <c r="E585" s="13"/>
      <c r="F585" s="13"/>
      <c r="G585" s="13"/>
      <c r="H585" s="13"/>
      <c r="I585" s="13"/>
      <c r="J585" s="13"/>
    </row>
    <row r="586" spans="1:10">
      <c r="A586" s="13"/>
      <c r="B586" s="13"/>
      <c r="C586" s="13"/>
      <c r="D586" s="13"/>
      <c r="E586" s="13"/>
      <c r="F586" s="13"/>
      <c r="G586" s="13"/>
      <c r="H586" s="13"/>
      <c r="I586" s="13"/>
      <c r="J586" s="13"/>
    </row>
    <row r="587" spans="1:10">
      <c r="A587" s="13"/>
      <c r="B587" s="13"/>
      <c r="C587" s="13"/>
      <c r="D587" s="13"/>
      <c r="E587" s="13"/>
      <c r="F587" s="13"/>
      <c r="G587" s="13"/>
      <c r="H587" s="13"/>
      <c r="I587" s="13"/>
      <c r="J587" s="13"/>
    </row>
    <row r="588" spans="1:10">
      <c r="A588" s="13"/>
      <c r="B588" s="13"/>
      <c r="C588" s="13"/>
      <c r="D588" s="13"/>
      <c r="E588" s="13"/>
      <c r="F588" s="13"/>
      <c r="G588" s="13"/>
      <c r="H588" s="13"/>
      <c r="I588" s="13"/>
      <c r="J588" s="13"/>
    </row>
    <row r="589" spans="1:10">
      <c r="A589" s="13"/>
      <c r="B589" s="13"/>
      <c r="C589" s="13"/>
      <c r="D589" s="13"/>
      <c r="E589" s="13"/>
      <c r="F589" s="13"/>
      <c r="G589" s="13"/>
      <c r="H589" s="13"/>
      <c r="I589" s="13"/>
      <c r="J589" s="13"/>
    </row>
    <row r="590" spans="1:10">
      <c r="A590" s="13"/>
      <c r="B590" s="13"/>
      <c r="C590" s="13"/>
      <c r="D590" s="13"/>
      <c r="E590" s="13"/>
      <c r="F590" s="13"/>
      <c r="G590" s="13"/>
      <c r="H590" s="13"/>
      <c r="I590" s="13"/>
      <c r="J590" s="13"/>
    </row>
    <row r="591" spans="1:10">
      <c r="A591" s="13"/>
      <c r="B591" s="13"/>
      <c r="C591" s="13"/>
      <c r="D591" s="13"/>
      <c r="E591" s="13"/>
      <c r="F591" s="13"/>
      <c r="G591" s="13"/>
      <c r="H591" s="13"/>
      <c r="I591" s="13"/>
      <c r="J591" s="13"/>
    </row>
    <row r="592" spans="1:10">
      <c r="A592" s="13"/>
      <c r="B592" s="13"/>
      <c r="C592" s="13"/>
      <c r="D592" s="13"/>
      <c r="E592" s="13"/>
      <c r="F592" s="13"/>
      <c r="G592" s="13"/>
      <c r="H592" s="13"/>
      <c r="I592" s="13"/>
      <c r="J592" s="13"/>
    </row>
    <row r="593" spans="1:10">
      <c r="A593" s="13"/>
      <c r="B593" s="13"/>
      <c r="C593" s="13"/>
      <c r="D593" s="13"/>
      <c r="E593" s="13"/>
      <c r="F593" s="13"/>
      <c r="G593" s="13"/>
      <c r="H593" s="13"/>
      <c r="I593" s="13"/>
      <c r="J593" s="13"/>
    </row>
    <row r="594" spans="1:10">
      <c r="A594" s="13"/>
      <c r="B594" s="13"/>
      <c r="C594" s="13"/>
      <c r="D594" s="13"/>
      <c r="E594" s="13"/>
      <c r="F594" s="13"/>
      <c r="G594" s="13"/>
      <c r="H594" s="13"/>
      <c r="I594" s="13"/>
      <c r="J594" s="13"/>
    </row>
    <row r="595" spans="1:10">
      <c r="A595" s="13"/>
      <c r="B595" s="13"/>
      <c r="C595" s="13"/>
      <c r="D595" s="13"/>
      <c r="E595" s="13"/>
      <c r="F595" s="13"/>
      <c r="G595" s="13"/>
      <c r="H595" s="13"/>
      <c r="I595" s="13"/>
      <c r="J595" s="13"/>
    </row>
    <row r="596" spans="1:10">
      <c r="A596" s="13"/>
      <c r="B596" s="13"/>
      <c r="C596" s="13"/>
      <c r="D596" s="13"/>
      <c r="E596" s="13"/>
      <c r="F596" s="13"/>
      <c r="G596" s="13"/>
      <c r="H596" s="13"/>
      <c r="I596" s="13"/>
      <c r="J596" s="13"/>
    </row>
    <row r="597" spans="1:10">
      <c r="A597" s="13"/>
      <c r="B597" s="13"/>
      <c r="C597" s="13"/>
      <c r="D597" s="13"/>
      <c r="E597" s="13"/>
      <c r="F597" s="13"/>
      <c r="G597" s="13"/>
      <c r="H597" s="13"/>
      <c r="I597" s="13"/>
      <c r="J597" s="13"/>
    </row>
    <row r="598" spans="1:10">
      <c r="A598" s="13"/>
      <c r="B598" s="13"/>
      <c r="C598" s="13"/>
      <c r="D598" s="13"/>
      <c r="E598" s="13"/>
      <c r="F598" s="13"/>
      <c r="G598" s="13"/>
      <c r="H598" s="13"/>
      <c r="I598" s="13"/>
      <c r="J598" s="13"/>
    </row>
    <row r="599" spans="1:10">
      <c r="A599" s="13"/>
      <c r="B599" s="13"/>
      <c r="C599" s="13"/>
      <c r="D599" s="13"/>
      <c r="E599" s="13"/>
      <c r="F599" s="13"/>
      <c r="G599" s="13"/>
      <c r="H599" s="13"/>
      <c r="I599" s="13"/>
      <c r="J599" s="13"/>
    </row>
    <row r="600" spans="1:10">
      <c r="A600" s="13"/>
      <c r="B600" s="13"/>
      <c r="C600" s="13"/>
      <c r="D600" s="13"/>
      <c r="E600" s="13"/>
      <c r="F600" s="13"/>
      <c r="G600" s="13"/>
      <c r="H600" s="13"/>
      <c r="I600" s="13"/>
      <c r="J600" s="13"/>
    </row>
    <row r="601" spans="1:10">
      <c r="A601" s="13"/>
      <c r="B601" s="13"/>
      <c r="C601" s="13"/>
      <c r="D601" s="13"/>
      <c r="E601" s="13"/>
      <c r="F601" s="13"/>
      <c r="G601" s="13"/>
      <c r="H601" s="13"/>
      <c r="I601" s="13"/>
      <c r="J601" s="13"/>
    </row>
    <row r="602" spans="1:10">
      <c r="A602" s="13"/>
      <c r="B602" s="13"/>
      <c r="C602" s="13"/>
      <c r="D602" s="13"/>
      <c r="E602" s="13"/>
      <c r="F602" s="13"/>
      <c r="G602" s="13"/>
      <c r="H602" s="13"/>
      <c r="I602" s="13"/>
      <c r="J602" s="13"/>
    </row>
    <row r="603" spans="1:10">
      <c r="A603" s="13"/>
      <c r="B603" s="13"/>
      <c r="C603" s="13"/>
      <c r="D603" s="13"/>
      <c r="E603" s="13"/>
      <c r="F603" s="13"/>
      <c r="G603" s="13"/>
      <c r="H603" s="13"/>
      <c r="I603" s="13"/>
      <c r="J603" s="13"/>
    </row>
    <row r="604" spans="1:10">
      <c r="A604" s="13"/>
      <c r="B604" s="13"/>
      <c r="C604" s="13"/>
      <c r="D604" s="13"/>
      <c r="E604" s="13"/>
      <c r="F604" s="13"/>
      <c r="G604" s="13"/>
      <c r="H604" s="13"/>
      <c r="I604" s="13"/>
      <c r="J604" s="13"/>
    </row>
    <row r="605" spans="1:10">
      <c r="A605" s="13"/>
      <c r="B605" s="13"/>
      <c r="C605" s="13"/>
      <c r="D605" s="13"/>
      <c r="E605" s="13"/>
      <c r="F605" s="13"/>
      <c r="G605" s="13"/>
      <c r="H605" s="13"/>
      <c r="I605" s="13"/>
      <c r="J605" s="13"/>
    </row>
    <row r="606" spans="1:10">
      <c r="A606" s="13"/>
      <c r="B606" s="13"/>
      <c r="C606" s="13"/>
      <c r="D606" s="13"/>
      <c r="E606" s="13"/>
      <c r="F606" s="13"/>
      <c r="G606" s="13"/>
      <c r="H606" s="13"/>
      <c r="I606" s="13"/>
      <c r="J606" s="13"/>
    </row>
    <row r="607" spans="1:10">
      <c r="A607" s="13"/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1:10">
      <c r="A608" s="13"/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1:10">
      <c r="A609" s="13"/>
      <c r="B609" s="13"/>
      <c r="C609" s="13"/>
      <c r="D609" s="13"/>
      <c r="E609" s="13"/>
      <c r="F609" s="13"/>
      <c r="G609" s="13"/>
      <c r="H609" s="13"/>
      <c r="I609" s="13"/>
      <c r="J609" s="13"/>
    </row>
    <row r="610" spans="1:10">
      <c r="A610" s="13"/>
      <c r="B610" s="13"/>
      <c r="C610" s="13"/>
      <c r="D610" s="13"/>
      <c r="E610" s="13"/>
      <c r="F610" s="13"/>
      <c r="G610" s="13"/>
      <c r="H610" s="13"/>
      <c r="I610" s="13"/>
      <c r="J610" s="13"/>
    </row>
    <row r="611" spans="1:10">
      <c r="A611" s="13"/>
      <c r="B611" s="13"/>
      <c r="C611" s="13"/>
      <c r="D611" s="13"/>
      <c r="E611" s="13"/>
      <c r="F611" s="13"/>
      <c r="G611" s="13"/>
      <c r="H611" s="13"/>
      <c r="I611" s="13"/>
      <c r="J611" s="13"/>
    </row>
    <row r="612" spans="1:10">
      <c r="A612" s="13"/>
      <c r="B612" s="13"/>
      <c r="C612" s="13"/>
      <c r="D612" s="13"/>
      <c r="E612" s="13"/>
      <c r="F612" s="13"/>
      <c r="G612" s="13"/>
      <c r="H612" s="13"/>
      <c r="I612" s="13"/>
      <c r="J612" s="13"/>
    </row>
    <row r="613" spans="1:10">
      <c r="A613" s="13"/>
      <c r="B613" s="13"/>
      <c r="C613" s="13"/>
      <c r="D613" s="13"/>
      <c r="E613" s="13"/>
      <c r="F613" s="13"/>
      <c r="G613" s="13"/>
      <c r="H613" s="13"/>
      <c r="I613" s="13"/>
      <c r="J613" s="13"/>
    </row>
    <row r="614" spans="1:10">
      <c r="A614" s="13"/>
      <c r="B614" s="13"/>
      <c r="C614" s="13"/>
      <c r="D614" s="13"/>
      <c r="E614" s="13"/>
      <c r="F614" s="13"/>
      <c r="G614" s="13"/>
      <c r="H614" s="13"/>
      <c r="I614" s="13"/>
      <c r="J614" s="13"/>
    </row>
    <row r="615" spans="1:10">
      <c r="A615" s="13"/>
      <c r="B615" s="13"/>
      <c r="C615" s="13"/>
      <c r="D615" s="13"/>
      <c r="E615" s="13"/>
      <c r="F615" s="13"/>
      <c r="G615" s="13"/>
      <c r="H615" s="13"/>
      <c r="I615" s="13"/>
      <c r="J615" s="13"/>
    </row>
    <row r="616" spans="1:10">
      <c r="A616" s="13"/>
      <c r="B616" s="13"/>
      <c r="C616" s="13"/>
      <c r="D616" s="13"/>
      <c r="E616" s="13"/>
      <c r="F616" s="13"/>
      <c r="G616" s="13"/>
      <c r="H616" s="13"/>
      <c r="I616" s="13"/>
      <c r="J616" s="13"/>
    </row>
    <row r="617" spans="1:10">
      <c r="A617" s="13"/>
      <c r="B617" s="13"/>
      <c r="C617" s="13"/>
      <c r="D617" s="13"/>
      <c r="E617" s="13"/>
      <c r="F617" s="13"/>
      <c r="G617" s="13"/>
      <c r="H617" s="13"/>
      <c r="I617" s="13"/>
      <c r="J617" s="13"/>
    </row>
    <row r="618" spans="1:10">
      <c r="A618" s="13"/>
      <c r="B618" s="13"/>
      <c r="C618" s="13"/>
      <c r="D618" s="13"/>
      <c r="E618" s="13"/>
      <c r="F618" s="13"/>
      <c r="G618" s="13"/>
      <c r="H618" s="13"/>
      <c r="I618" s="13"/>
      <c r="J618" s="13"/>
    </row>
    <row r="619" spans="1:10">
      <c r="A619" s="13"/>
      <c r="B619" s="13"/>
      <c r="C619" s="13"/>
      <c r="D619" s="13"/>
      <c r="E619" s="13"/>
      <c r="F619" s="13"/>
      <c r="G619" s="13"/>
      <c r="H619" s="13"/>
      <c r="I619" s="13"/>
      <c r="J619" s="13"/>
    </row>
    <row r="620" spans="1:10">
      <c r="A620" s="13"/>
      <c r="B620" s="13"/>
      <c r="C620" s="13"/>
      <c r="D620" s="13"/>
      <c r="E620" s="13"/>
      <c r="F620" s="13"/>
      <c r="G620" s="13"/>
      <c r="H620" s="13"/>
      <c r="I620" s="13"/>
      <c r="J620" s="13"/>
    </row>
    <row r="621" spans="1:10">
      <c r="A621" s="13"/>
      <c r="B621" s="13"/>
      <c r="C621" s="13"/>
      <c r="D621" s="13"/>
      <c r="E621" s="13"/>
      <c r="F621" s="13"/>
      <c r="G621" s="13"/>
      <c r="H621" s="13"/>
      <c r="I621" s="13"/>
      <c r="J621" s="13"/>
    </row>
    <row r="622" spans="1:10">
      <c r="A622" s="13"/>
      <c r="B622" s="13"/>
      <c r="C622" s="13"/>
      <c r="D622" s="13"/>
      <c r="E622" s="13"/>
      <c r="F622" s="13"/>
      <c r="G622" s="13"/>
      <c r="H622" s="13"/>
      <c r="I622" s="13"/>
      <c r="J622" s="13"/>
    </row>
    <row r="623" spans="1:10">
      <c r="A623" s="13"/>
      <c r="B623" s="13"/>
      <c r="C623" s="13"/>
      <c r="D623" s="13"/>
      <c r="E623" s="13"/>
      <c r="F623" s="13"/>
      <c r="G623" s="13"/>
      <c r="H623" s="13"/>
      <c r="I623" s="13"/>
      <c r="J623" s="13"/>
    </row>
    <row r="624" spans="1:10">
      <c r="A624" s="13"/>
      <c r="B624" s="13"/>
      <c r="C624" s="13"/>
      <c r="D624" s="13"/>
      <c r="E624" s="13"/>
      <c r="F624" s="13"/>
      <c r="G624" s="13"/>
      <c r="H624" s="13"/>
      <c r="I624" s="13"/>
      <c r="J624" s="13"/>
    </row>
    <row r="625" spans="1:10">
      <c r="A625" s="13"/>
      <c r="B625" s="13"/>
      <c r="C625" s="13"/>
      <c r="D625" s="13"/>
      <c r="E625" s="13"/>
      <c r="F625" s="13"/>
      <c r="G625" s="13"/>
      <c r="H625" s="13"/>
      <c r="I625" s="13"/>
      <c r="J625" s="13"/>
    </row>
    <row r="626" spans="1:10">
      <c r="A626" s="13"/>
      <c r="B626" s="13"/>
      <c r="C626" s="13"/>
      <c r="D626" s="13"/>
      <c r="E626" s="13"/>
      <c r="F626" s="13"/>
      <c r="G626" s="13"/>
      <c r="H626" s="13"/>
      <c r="I626" s="13"/>
      <c r="J626" s="13"/>
    </row>
    <row r="627" spans="1:10">
      <c r="A627" s="13"/>
      <c r="B627" s="13"/>
      <c r="C627" s="13"/>
      <c r="D627" s="13"/>
      <c r="E627" s="13"/>
      <c r="F627" s="13"/>
      <c r="G627" s="13"/>
      <c r="H627" s="13"/>
      <c r="I627" s="13"/>
      <c r="J627" s="13"/>
    </row>
    <row r="628" spans="1:10">
      <c r="A628" s="13"/>
      <c r="B628" s="13"/>
      <c r="C628" s="13"/>
      <c r="D628" s="13"/>
      <c r="E628" s="13"/>
      <c r="F628" s="13"/>
      <c r="G628" s="13"/>
      <c r="H628" s="13"/>
      <c r="I628" s="13"/>
      <c r="J628" s="13"/>
    </row>
    <row r="629" spans="1:10">
      <c r="A629" s="13"/>
      <c r="B629" s="13"/>
      <c r="C629" s="13"/>
      <c r="D629" s="13"/>
      <c r="E629" s="13"/>
      <c r="F629" s="13"/>
      <c r="G629" s="13"/>
      <c r="H629" s="13"/>
      <c r="I629" s="13"/>
      <c r="J629" s="13"/>
    </row>
    <row r="630" spans="1:10">
      <c r="A630" s="13"/>
      <c r="B630" s="13"/>
      <c r="C630" s="13"/>
      <c r="D630" s="13"/>
      <c r="E630" s="13"/>
      <c r="F630" s="13"/>
      <c r="G630" s="13"/>
      <c r="H630" s="13"/>
      <c r="I630" s="13"/>
      <c r="J630" s="13"/>
    </row>
    <row r="631" spans="1:10">
      <c r="A631" s="13"/>
      <c r="B631" s="13"/>
      <c r="C631" s="13"/>
      <c r="D631" s="13"/>
      <c r="E631" s="13"/>
      <c r="F631" s="13"/>
      <c r="G631" s="13"/>
      <c r="H631" s="13"/>
      <c r="I631" s="13"/>
      <c r="J631" s="13"/>
    </row>
    <row r="632" spans="1:10">
      <c r="A632" s="13"/>
      <c r="B632" s="13"/>
      <c r="C632" s="13"/>
      <c r="D632" s="13"/>
      <c r="E632" s="13"/>
      <c r="F632" s="13"/>
      <c r="G632" s="13"/>
      <c r="H632" s="13"/>
      <c r="I632" s="13"/>
      <c r="J632" s="13"/>
    </row>
    <row r="633" spans="1:10">
      <c r="A633" s="13"/>
      <c r="B633" s="13"/>
      <c r="C633" s="13"/>
      <c r="D633" s="13"/>
      <c r="E633" s="13"/>
      <c r="F633" s="13"/>
      <c r="G633" s="13"/>
      <c r="H633" s="13"/>
      <c r="I633" s="13"/>
      <c r="J633" s="13"/>
    </row>
    <row r="634" spans="1:10">
      <c r="A634" s="13"/>
      <c r="B634" s="13"/>
      <c r="C634" s="13"/>
      <c r="D634" s="13"/>
      <c r="E634" s="13"/>
      <c r="F634" s="13"/>
      <c r="G634" s="13"/>
      <c r="H634" s="13"/>
      <c r="I634" s="13"/>
      <c r="J634" s="13"/>
    </row>
    <row r="635" spans="1:10">
      <c r="A635" s="13"/>
      <c r="B635" s="13"/>
      <c r="C635" s="13"/>
      <c r="D635" s="13"/>
      <c r="E635" s="13"/>
      <c r="F635" s="13"/>
      <c r="G635" s="13"/>
      <c r="H635" s="13"/>
      <c r="I635" s="13"/>
      <c r="J635" s="13"/>
    </row>
    <row r="636" spans="1:10">
      <c r="A636" s="13"/>
      <c r="B636" s="13"/>
      <c r="C636" s="13"/>
      <c r="D636" s="13"/>
      <c r="E636" s="13"/>
      <c r="F636" s="13"/>
      <c r="G636" s="13"/>
      <c r="H636" s="13"/>
      <c r="I636" s="13"/>
      <c r="J636" s="13"/>
    </row>
    <row r="637" spans="1:10">
      <c r="A637" s="13"/>
      <c r="B637" s="13"/>
      <c r="C637" s="13"/>
      <c r="D637" s="13"/>
      <c r="E637" s="13"/>
      <c r="F637" s="13"/>
      <c r="G637" s="13"/>
      <c r="H637" s="13"/>
      <c r="I637" s="13"/>
      <c r="J637" s="13"/>
    </row>
    <row r="638" spans="1:10">
      <c r="A638" s="13"/>
      <c r="B638" s="13"/>
      <c r="C638" s="13"/>
      <c r="D638" s="13"/>
      <c r="E638" s="13"/>
      <c r="F638" s="13"/>
      <c r="G638" s="13"/>
      <c r="H638" s="13"/>
      <c r="I638" s="13"/>
      <c r="J638" s="13"/>
    </row>
    <row r="639" spans="1:10">
      <c r="A639" s="13"/>
      <c r="B639" s="13"/>
      <c r="C639" s="13"/>
      <c r="D639" s="13"/>
      <c r="E639" s="13"/>
      <c r="F639" s="13"/>
      <c r="G639" s="13"/>
      <c r="H639" s="13"/>
      <c r="I639" s="13"/>
      <c r="J639" s="13"/>
    </row>
    <row r="640" spans="1:10">
      <c r="A640" s="13"/>
      <c r="B640" s="13"/>
      <c r="C640" s="13"/>
      <c r="D640" s="13"/>
      <c r="E640" s="13"/>
      <c r="F640" s="13"/>
      <c r="G640" s="13"/>
      <c r="H640" s="13"/>
      <c r="I640" s="13"/>
      <c r="J640" s="13"/>
    </row>
    <row r="641" spans="1:10">
      <c r="A641" s="13"/>
      <c r="B641" s="13"/>
      <c r="C641" s="13"/>
      <c r="D641" s="13"/>
      <c r="E641" s="13"/>
      <c r="F641" s="13"/>
      <c r="G641" s="13"/>
      <c r="H641" s="13"/>
      <c r="I641" s="13"/>
      <c r="J641" s="13"/>
    </row>
    <row r="642" spans="1:10">
      <c r="A642" s="13"/>
      <c r="B642" s="13"/>
      <c r="C642" s="13"/>
      <c r="D642" s="13"/>
      <c r="E642" s="13"/>
      <c r="F642" s="13"/>
      <c r="G642" s="13"/>
      <c r="H642" s="13"/>
      <c r="I642" s="13"/>
      <c r="J642" s="13"/>
    </row>
    <row r="643" spans="1:10">
      <c r="A643" s="13"/>
      <c r="B643" s="13"/>
      <c r="C643" s="13"/>
      <c r="D643" s="13"/>
      <c r="E643" s="13"/>
      <c r="F643" s="13"/>
      <c r="G643" s="13"/>
      <c r="H643" s="13"/>
      <c r="I643" s="13"/>
      <c r="J643" s="13"/>
    </row>
    <row r="644" spans="1:10">
      <c r="A644" s="13"/>
      <c r="B644" s="13"/>
      <c r="C644" s="13"/>
      <c r="D644" s="13"/>
      <c r="E644" s="13"/>
      <c r="F644" s="13"/>
      <c r="G644" s="13"/>
      <c r="H644" s="13"/>
      <c r="I644" s="13"/>
      <c r="J644" s="13"/>
    </row>
    <row r="645" spans="1:10">
      <c r="A645" s="13"/>
      <c r="B645" s="13"/>
      <c r="C645" s="13"/>
      <c r="D645" s="13"/>
      <c r="E645" s="13"/>
      <c r="F645" s="13"/>
      <c r="G645" s="13"/>
      <c r="H645" s="13"/>
      <c r="I645" s="13"/>
      <c r="J645" s="13"/>
    </row>
    <row r="646" spans="1:10">
      <c r="A646" s="13"/>
      <c r="B646" s="13"/>
      <c r="C646" s="13"/>
      <c r="D646" s="13"/>
      <c r="E646" s="13"/>
      <c r="F646" s="13"/>
      <c r="G646" s="13"/>
      <c r="H646" s="13"/>
      <c r="I646" s="13"/>
      <c r="J646" s="13"/>
    </row>
    <row r="647" spans="1:10">
      <c r="A647" s="13"/>
      <c r="B647" s="13"/>
      <c r="C647" s="13"/>
      <c r="D647" s="13"/>
      <c r="E647" s="13"/>
      <c r="F647" s="13"/>
      <c r="G647" s="13"/>
      <c r="H647" s="13"/>
      <c r="I647" s="13"/>
      <c r="J647" s="13"/>
    </row>
    <row r="648" spans="1:10">
      <c r="A648" s="13"/>
      <c r="B648" s="13"/>
      <c r="C648" s="13"/>
      <c r="D648" s="13"/>
      <c r="E648" s="13"/>
      <c r="F648" s="13"/>
      <c r="G648" s="13"/>
      <c r="H648" s="13"/>
      <c r="I648" s="13"/>
      <c r="J648" s="13"/>
    </row>
    <row r="649" spans="1:10">
      <c r="A649" s="13"/>
      <c r="B649" s="13"/>
      <c r="C649" s="13"/>
      <c r="D649" s="13"/>
      <c r="E649" s="13"/>
      <c r="F649" s="13"/>
      <c r="G649" s="13"/>
      <c r="H649" s="13"/>
      <c r="I649" s="13"/>
      <c r="J649" s="13"/>
    </row>
    <row r="650" spans="1:10">
      <c r="A650" s="13"/>
      <c r="B650" s="13"/>
      <c r="C650" s="13"/>
      <c r="D650" s="13"/>
      <c r="E650" s="13"/>
      <c r="F650" s="13"/>
      <c r="G650" s="13"/>
      <c r="H650" s="13"/>
      <c r="I650" s="13"/>
      <c r="J650" s="13"/>
    </row>
    <row r="651" spans="1:10">
      <c r="A651" s="13"/>
      <c r="B651" s="13"/>
      <c r="C651" s="13"/>
      <c r="D651" s="13"/>
      <c r="E651" s="13"/>
      <c r="F651" s="13"/>
      <c r="G651" s="13"/>
      <c r="H651" s="13"/>
      <c r="I651" s="13"/>
      <c r="J651" s="13"/>
    </row>
    <row r="652" spans="1:10">
      <c r="A652" s="13"/>
      <c r="B652" s="13"/>
      <c r="C652" s="13"/>
      <c r="D652" s="13"/>
      <c r="E652" s="13"/>
      <c r="F652" s="13"/>
      <c r="G652" s="13"/>
      <c r="H652" s="13"/>
      <c r="I652" s="13"/>
      <c r="J652" s="13"/>
    </row>
    <row r="653" spans="1:10">
      <c r="A653" s="13"/>
      <c r="B653" s="13"/>
      <c r="C653" s="13"/>
      <c r="D653" s="13"/>
      <c r="E653" s="13"/>
      <c r="F653" s="13"/>
      <c r="G653" s="13"/>
      <c r="H653" s="13"/>
      <c r="I653" s="13"/>
      <c r="J653" s="13"/>
    </row>
    <row r="654" spans="1:10">
      <c r="A654" s="13"/>
      <c r="B654" s="13"/>
      <c r="C654" s="13"/>
      <c r="D654" s="13"/>
      <c r="E654" s="13"/>
      <c r="F654" s="13"/>
      <c r="G654" s="13"/>
      <c r="H654" s="13"/>
      <c r="I654" s="13"/>
      <c r="J654" s="13"/>
    </row>
    <row r="655" spans="1:10">
      <c r="A655" s="13"/>
      <c r="B655" s="13"/>
      <c r="C655" s="13"/>
      <c r="D655" s="13"/>
      <c r="E655" s="13"/>
      <c r="F655" s="13"/>
      <c r="G655" s="13"/>
      <c r="H655" s="13"/>
      <c r="I655" s="13"/>
      <c r="J655" s="13"/>
    </row>
    <row r="656" spans="1:10">
      <c r="A656" s="13"/>
      <c r="B656" s="13"/>
      <c r="C656" s="13"/>
      <c r="D656" s="13"/>
      <c r="E656" s="13"/>
      <c r="F656" s="13"/>
      <c r="G656" s="13"/>
      <c r="H656" s="13"/>
      <c r="I656" s="13"/>
      <c r="J656" s="13"/>
    </row>
    <row r="657" spans="1:10">
      <c r="A657" s="13"/>
      <c r="B657" s="13"/>
      <c r="C657" s="13"/>
      <c r="D657" s="13"/>
      <c r="E657" s="13"/>
      <c r="F657" s="13"/>
      <c r="G657" s="13"/>
      <c r="H657" s="13"/>
      <c r="I657" s="13"/>
      <c r="J657" s="13"/>
    </row>
    <row r="658" spans="1:10">
      <c r="A658" s="13"/>
      <c r="B658" s="13"/>
      <c r="C658" s="13"/>
      <c r="D658" s="13"/>
      <c r="E658" s="13"/>
      <c r="F658" s="13"/>
      <c r="G658" s="13"/>
      <c r="H658" s="13"/>
      <c r="I658" s="13"/>
      <c r="J658" s="13"/>
    </row>
    <row r="659" spans="1:10">
      <c r="A659" s="13"/>
      <c r="B659" s="13"/>
      <c r="C659" s="13"/>
      <c r="D659" s="13"/>
      <c r="E659" s="13"/>
      <c r="F659" s="13"/>
      <c r="G659" s="13"/>
      <c r="H659" s="13"/>
      <c r="I659" s="13"/>
      <c r="J659" s="13"/>
    </row>
    <row r="660" spans="1:10">
      <c r="A660" s="13"/>
      <c r="B660" s="13"/>
      <c r="C660" s="13"/>
      <c r="D660" s="13"/>
      <c r="E660" s="13"/>
      <c r="F660" s="13"/>
      <c r="G660" s="13"/>
      <c r="H660" s="13"/>
      <c r="I660" s="13"/>
      <c r="J660" s="13"/>
    </row>
    <row r="661" spans="1:10">
      <c r="A661" s="13"/>
      <c r="B661" s="13"/>
      <c r="C661" s="13"/>
      <c r="D661" s="13"/>
      <c r="E661" s="13"/>
      <c r="F661" s="13"/>
      <c r="G661" s="13"/>
      <c r="H661" s="13"/>
      <c r="I661" s="13"/>
      <c r="J661" s="13"/>
    </row>
    <row r="662" spans="1:10">
      <c r="A662" s="13"/>
      <c r="B662" s="13"/>
      <c r="C662" s="13"/>
      <c r="D662" s="13"/>
      <c r="E662" s="13"/>
      <c r="F662" s="13"/>
      <c r="G662" s="13"/>
      <c r="H662" s="13"/>
      <c r="I662" s="13"/>
      <c r="J662" s="13"/>
    </row>
    <row r="663" spans="1:10">
      <c r="A663" s="13"/>
      <c r="B663" s="13"/>
      <c r="C663" s="13"/>
      <c r="D663" s="13"/>
      <c r="E663" s="13"/>
      <c r="F663" s="13"/>
      <c r="G663" s="13"/>
      <c r="H663" s="13"/>
      <c r="I663" s="13"/>
      <c r="J663" s="13"/>
    </row>
    <row r="664" spans="1:10">
      <c r="A664" s="13"/>
      <c r="B664" s="13"/>
      <c r="C664" s="13"/>
      <c r="D664" s="13"/>
      <c r="E664" s="13"/>
      <c r="F664" s="13"/>
      <c r="G664" s="13"/>
      <c r="H664" s="13"/>
      <c r="I664" s="13"/>
      <c r="J664" s="13"/>
    </row>
    <row r="665" spans="1:10">
      <c r="A665" s="13"/>
      <c r="B665" s="13"/>
      <c r="C665" s="13"/>
      <c r="D665" s="13"/>
      <c r="E665" s="13"/>
      <c r="F665" s="13"/>
      <c r="G665" s="13"/>
      <c r="H665" s="13"/>
      <c r="I665" s="13"/>
      <c r="J665" s="13"/>
    </row>
    <row r="666" spans="1:10">
      <c r="A666" s="13"/>
      <c r="B666" s="13"/>
      <c r="C666" s="13"/>
      <c r="D666" s="13"/>
      <c r="E666" s="13"/>
      <c r="F666" s="13"/>
      <c r="G666" s="13"/>
      <c r="H666" s="13"/>
      <c r="I666" s="13"/>
      <c r="J666" s="13"/>
    </row>
    <row r="667" spans="1:10">
      <c r="A667" s="13"/>
      <c r="B667" s="13"/>
      <c r="C667" s="13"/>
      <c r="D667" s="13"/>
      <c r="E667" s="13"/>
      <c r="F667" s="13"/>
      <c r="G667" s="13"/>
      <c r="H667" s="13"/>
      <c r="I667" s="13"/>
      <c r="J667" s="13"/>
    </row>
    <row r="668" spans="1:10">
      <c r="A668" s="13"/>
      <c r="B668" s="13"/>
      <c r="C668" s="13"/>
      <c r="D668" s="13"/>
      <c r="E668" s="13"/>
      <c r="F668" s="13"/>
      <c r="G668" s="13"/>
      <c r="H668" s="13"/>
      <c r="I668" s="13"/>
      <c r="J668" s="13"/>
    </row>
    <row r="669" spans="1:10">
      <c r="A669" s="13"/>
      <c r="B669" s="13"/>
      <c r="C669" s="13"/>
      <c r="D669" s="13"/>
      <c r="E669" s="13"/>
      <c r="F669" s="13"/>
      <c r="G669" s="13"/>
      <c r="H669" s="13"/>
      <c r="I669" s="13"/>
      <c r="J669" s="13"/>
    </row>
    <row r="670" spans="1:10">
      <c r="A670" s="13"/>
      <c r="B670" s="13"/>
      <c r="C670" s="13"/>
      <c r="D670" s="13"/>
      <c r="E670" s="13"/>
      <c r="F670" s="13"/>
      <c r="G670" s="13"/>
      <c r="H670" s="13"/>
      <c r="I670" s="13"/>
      <c r="J670" s="13"/>
    </row>
    <row r="671" spans="1:10">
      <c r="A671" s="13"/>
      <c r="B671" s="13"/>
      <c r="C671" s="13"/>
      <c r="D671" s="13"/>
      <c r="E671" s="13"/>
      <c r="F671" s="13"/>
      <c r="G671" s="13"/>
      <c r="H671" s="13"/>
      <c r="I671" s="13"/>
      <c r="J671" s="13"/>
    </row>
    <row r="672" spans="1:10">
      <c r="A672" s="13"/>
      <c r="B672" s="13"/>
      <c r="C672" s="13"/>
      <c r="D672" s="13"/>
      <c r="E672" s="13"/>
      <c r="F672" s="13"/>
      <c r="G672" s="13"/>
      <c r="H672" s="13"/>
      <c r="I672" s="13"/>
      <c r="J672" s="13"/>
    </row>
    <row r="673" spans="1:10">
      <c r="A673" s="13"/>
      <c r="B673" s="13"/>
      <c r="C673" s="13"/>
      <c r="D673" s="13"/>
      <c r="E673" s="13"/>
      <c r="F673" s="13"/>
      <c r="G673" s="13"/>
      <c r="H673" s="13"/>
      <c r="I673" s="13"/>
      <c r="J673" s="13"/>
    </row>
    <row r="674" spans="1:10">
      <c r="A674" s="13"/>
      <c r="B674" s="13"/>
      <c r="C674" s="13"/>
      <c r="D674" s="13"/>
      <c r="E674" s="13"/>
      <c r="F674" s="13"/>
      <c r="G674" s="13"/>
      <c r="H674" s="13"/>
      <c r="I674" s="13"/>
      <c r="J674" s="13"/>
    </row>
    <row r="675" spans="1:10">
      <c r="A675" s="13"/>
      <c r="B675" s="13"/>
      <c r="C675" s="13"/>
      <c r="D675" s="13"/>
      <c r="E675" s="13"/>
      <c r="F675" s="13"/>
      <c r="G675" s="13"/>
      <c r="H675" s="13"/>
      <c r="I675" s="13"/>
      <c r="J675" s="13"/>
    </row>
    <row r="676" spans="1:10">
      <c r="A676" s="13"/>
      <c r="B676" s="13"/>
      <c r="C676" s="13"/>
      <c r="D676" s="13"/>
      <c r="E676" s="13"/>
      <c r="F676" s="13"/>
      <c r="G676" s="13"/>
      <c r="H676" s="13"/>
      <c r="I676" s="13"/>
      <c r="J676" s="13"/>
    </row>
    <row r="677" spans="1:10">
      <c r="A677" s="13"/>
      <c r="B677" s="13"/>
      <c r="C677" s="13"/>
      <c r="D677" s="13"/>
      <c r="E677" s="13"/>
      <c r="F677" s="13"/>
      <c r="G677" s="13"/>
      <c r="H677" s="13"/>
      <c r="I677" s="13"/>
      <c r="J677" s="13"/>
    </row>
    <row r="678" spans="1:10">
      <c r="A678" s="13"/>
      <c r="B678" s="13"/>
      <c r="C678" s="13"/>
      <c r="D678" s="13"/>
      <c r="E678" s="13"/>
      <c r="F678" s="13"/>
      <c r="G678" s="13"/>
      <c r="H678" s="13"/>
      <c r="I678" s="13"/>
      <c r="J678" s="13"/>
    </row>
    <row r="679" spans="1:10">
      <c r="A679" s="13"/>
      <c r="B679" s="13"/>
      <c r="C679" s="13"/>
      <c r="D679" s="13"/>
      <c r="E679" s="13"/>
      <c r="F679" s="13"/>
      <c r="G679" s="13"/>
      <c r="H679" s="13"/>
      <c r="I679" s="13"/>
      <c r="J679" s="13"/>
    </row>
    <row r="680" spans="1:10">
      <c r="A680" s="13"/>
      <c r="B680" s="13"/>
      <c r="C680" s="13"/>
      <c r="D680" s="13"/>
      <c r="E680" s="13"/>
      <c r="F680" s="13"/>
      <c r="G680" s="13"/>
      <c r="H680" s="13"/>
      <c r="I680" s="13"/>
      <c r="J680" s="13"/>
    </row>
    <row r="681" spans="1:10">
      <c r="A681" s="13"/>
      <c r="B681" s="13"/>
      <c r="C681" s="13"/>
      <c r="D681" s="13"/>
      <c r="E681" s="13"/>
      <c r="F681" s="13"/>
      <c r="G681" s="13"/>
      <c r="H681" s="13"/>
      <c r="I681" s="13"/>
      <c r="J681" s="13"/>
    </row>
    <row r="682" spans="1:10">
      <c r="A682" s="13"/>
      <c r="B682" s="13"/>
      <c r="C682" s="13"/>
      <c r="D682" s="13"/>
      <c r="E682" s="13"/>
      <c r="F682" s="13"/>
      <c r="G682" s="13"/>
      <c r="H682" s="13"/>
      <c r="I682" s="13"/>
      <c r="J682" s="13"/>
    </row>
    <row r="683" spans="1:10">
      <c r="A683" s="13"/>
      <c r="B683" s="13"/>
      <c r="C683" s="13"/>
      <c r="D683" s="13"/>
      <c r="E683" s="13"/>
      <c r="F683" s="13"/>
      <c r="G683" s="13"/>
      <c r="H683" s="13"/>
      <c r="I683" s="13"/>
      <c r="J683" s="13"/>
    </row>
    <row r="684" spans="1:10">
      <c r="A684" s="13"/>
      <c r="B684" s="13"/>
      <c r="C684" s="13"/>
      <c r="D684" s="13"/>
      <c r="E684" s="13"/>
      <c r="F684" s="13"/>
      <c r="G684" s="13"/>
      <c r="H684" s="13"/>
      <c r="I684" s="13"/>
      <c r="J684" s="13"/>
    </row>
    <row r="685" spans="1:10">
      <c r="A685" s="13"/>
      <c r="B685" s="13"/>
      <c r="C685" s="13"/>
      <c r="D685" s="13"/>
      <c r="E685" s="13"/>
      <c r="F685" s="13"/>
      <c r="G685" s="13"/>
      <c r="H685" s="13"/>
      <c r="I685" s="13"/>
      <c r="J685" s="13"/>
    </row>
    <row r="686" spans="1:10">
      <c r="A686" s="13"/>
      <c r="B686" s="13"/>
      <c r="C686" s="13"/>
      <c r="D686" s="13"/>
      <c r="E686" s="13"/>
      <c r="F686" s="13"/>
      <c r="G686" s="13"/>
      <c r="H686" s="13"/>
      <c r="I686" s="13"/>
      <c r="J686" s="13"/>
    </row>
    <row r="687" spans="1:10">
      <c r="A687" s="13"/>
      <c r="B687" s="13"/>
      <c r="C687" s="13"/>
      <c r="D687" s="13"/>
      <c r="E687" s="13"/>
      <c r="F687" s="13"/>
      <c r="G687" s="13"/>
      <c r="H687" s="13"/>
      <c r="I687" s="13"/>
      <c r="J687" s="13"/>
    </row>
    <row r="688" spans="1:10">
      <c r="A688" s="13"/>
      <c r="B688" s="13"/>
      <c r="C688" s="13"/>
      <c r="D688" s="13"/>
      <c r="E688" s="13"/>
      <c r="F688" s="13"/>
      <c r="G688" s="13"/>
      <c r="H688" s="13"/>
      <c r="I688" s="13"/>
      <c r="J688" s="13"/>
    </row>
    <row r="689" spans="1:10">
      <c r="A689" s="13"/>
      <c r="B689" s="13"/>
      <c r="C689" s="13"/>
      <c r="D689" s="13"/>
      <c r="E689" s="13"/>
      <c r="F689" s="13"/>
      <c r="G689" s="13"/>
      <c r="H689" s="13"/>
      <c r="I689" s="13"/>
      <c r="J689" s="13"/>
    </row>
    <row r="690" spans="1:10">
      <c r="A690" s="13"/>
      <c r="B690" s="13"/>
      <c r="C690" s="13"/>
      <c r="D690" s="13"/>
      <c r="E690" s="13"/>
      <c r="F690" s="13"/>
      <c r="G690" s="13"/>
      <c r="H690" s="13"/>
      <c r="I690" s="13"/>
      <c r="J690" s="13"/>
    </row>
    <row r="691" spans="1:10">
      <c r="A691" s="13"/>
      <c r="B691" s="13"/>
      <c r="C691" s="13"/>
      <c r="D691" s="13"/>
      <c r="E691" s="13"/>
      <c r="F691" s="13"/>
      <c r="G691" s="13"/>
      <c r="H691" s="13"/>
      <c r="I691" s="13"/>
      <c r="J691" s="13"/>
    </row>
    <row r="692" spans="1:10">
      <c r="A692" s="13"/>
      <c r="B692" s="13"/>
      <c r="C692" s="13"/>
      <c r="D692" s="13"/>
      <c r="E692" s="13"/>
      <c r="F692" s="13"/>
      <c r="G692" s="13"/>
      <c r="H692" s="13"/>
      <c r="I692" s="13"/>
      <c r="J692" s="13"/>
    </row>
    <row r="693" spans="1:10">
      <c r="A693" s="13"/>
      <c r="B693" s="13"/>
      <c r="C693" s="13"/>
      <c r="D693" s="13"/>
      <c r="E693" s="13"/>
      <c r="F693" s="13"/>
      <c r="G693" s="13"/>
      <c r="H693" s="13"/>
      <c r="I693" s="13"/>
      <c r="J693" s="13"/>
    </row>
    <row r="694" spans="1:10">
      <c r="A694" s="13"/>
      <c r="B694" s="13"/>
      <c r="C694" s="13"/>
      <c r="D694" s="13"/>
      <c r="E694" s="13"/>
      <c r="F694" s="13"/>
      <c r="G694" s="13"/>
      <c r="H694" s="13"/>
      <c r="I694" s="13"/>
      <c r="J694" s="13"/>
    </row>
    <row r="695" spans="1:10">
      <c r="A695" s="13"/>
      <c r="B695" s="13"/>
      <c r="C695" s="13"/>
      <c r="D695" s="13"/>
      <c r="E695" s="13"/>
      <c r="F695" s="13"/>
      <c r="G695" s="13"/>
      <c r="H695" s="13"/>
      <c r="I695" s="13"/>
      <c r="J695" s="13"/>
    </row>
    <row r="696" spans="1:10">
      <c r="A696" s="13"/>
      <c r="B696" s="13"/>
      <c r="C696" s="13"/>
      <c r="D696" s="13"/>
      <c r="E696" s="13"/>
      <c r="F696" s="13"/>
      <c r="G696" s="13"/>
      <c r="H696" s="13"/>
      <c r="I696" s="13"/>
      <c r="J696" s="13"/>
    </row>
    <row r="697" spans="1:10">
      <c r="A697" s="13"/>
      <c r="B697" s="13"/>
      <c r="C697" s="13"/>
      <c r="D697" s="13"/>
      <c r="E697" s="13"/>
      <c r="F697" s="13"/>
      <c r="G697" s="13"/>
      <c r="H697" s="13"/>
      <c r="I697" s="13"/>
      <c r="J697" s="13"/>
    </row>
    <row r="698" spans="1:10">
      <c r="A698" s="13"/>
      <c r="B698" s="13"/>
      <c r="C698" s="13"/>
      <c r="D698" s="13"/>
      <c r="E698" s="13"/>
      <c r="F698" s="13"/>
      <c r="G698" s="13"/>
      <c r="H698" s="13"/>
      <c r="I698" s="13"/>
      <c r="J698" s="13"/>
    </row>
    <row r="699" spans="1:10">
      <c r="A699" s="13"/>
      <c r="B699" s="13"/>
      <c r="C699" s="13"/>
      <c r="D699" s="13"/>
      <c r="E699" s="13"/>
      <c r="F699" s="13"/>
      <c r="G699" s="13"/>
      <c r="H699" s="13"/>
      <c r="I699" s="13"/>
      <c r="J699" s="13"/>
    </row>
    <row r="700" spans="1:10">
      <c r="A700" s="13"/>
      <c r="B700" s="13"/>
      <c r="C700" s="13"/>
      <c r="D700" s="13"/>
      <c r="E700" s="13"/>
      <c r="F700" s="13"/>
      <c r="G700" s="13"/>
      <c r="H700" s="13"/>
      <c r="I700" s="13"/>
      <c r="J700" s="13"/>
    </row>
    <row r="701" spans="1:10">
      <c r="A701" s="13"/>
      <c r="B701" s="13"/>
      <c r="C701" s="13"/>
      <c r="D701" s="13"/>
      <c r="E701" s="13"/>
      <c r="F701" s="13"/>
      <c r="G701" s="13"/>
      <c r="H701" s="13"/>
      <c r="I701" s="13"/>
      <c r="J701" s="13"/>
    </row>
    <row r="702" spans="1:10">
      <c r="A702" s="13"/>
      <c r="B702" s="13"/>
      <c r="C702" s="13"/>
      <c r="D702" s="13"/>
      <c r="E702" s="13"/>
      <c r="F702" s="13"/>
      <c r="G702" s="13"/>
      <c r="H702" s="13"/>
      <c r="I702" s="13"/>
      <c r="J702" s="13"/>
    </row>
    <row r="703" spans="1:10">
      <c r="A703" s="13"/>
      <c r="B703" s="13"/>
      <c r="C703" s="13"/>
      <c r="D703" s="13"/>
      <c r="E703" s="13"/>
      <c r="F703" s="13"/>
      <c r="G703" s="13"/>
      <c r="H703" s="13"/>
      <c r="I703" s="13"/>
      <c r="J703" s="13"/>
    </row>
    <row r="704" spans="1:10">
      <c r="A704" s="13"/>
      <c r="B704" s="13"/>
      <c r="C704" s="13"/>
      <c r="D704" s="13"/>
      <c r="E704" s="13"/>
      <c r="F704" s="13"/>
      <c r="G704" s="13"/>
      <c r="H704" s="13"/>
      <c r="I704" s="13"/>
      <c r="J704" s="13"/>
    </row>
    <row r="705" spans="1:10">
      <c r="A705" s="13"/>
      <c r="B705" s="13"/>
      <c r="C705" s="13"/>
      <c r="D705" s="13"/>
      <c r="E705" s="13"/>
      <c r="F705" s="13"/>
      <c r="G705" s="13"/>
      <c r="H705" s="13"/>
      <c r="I705" s="13"/>
      <c r="J705" s="13"/>
    </row>
    <row r="706" spans="1:10">
      <c r="A706" s="13"/>
      <c r="B706" s="13"/>
      <c r="C706" s="13"/>
      <c r="D706" s="13"/>
      <c r="E706" s="13"/>
      <c r="F706" s="13"/>
      <c r="G706" s="13"/>
      <c r="H706" s="13"/>
      <c r="I706" s="13"/>
      <c r="J706" s="13"/>
    </row>
    <row r="707" spans="1:10">
      <c r="A707" s="13"/>
      <c r="B707" s="13"/>
      <c r="C707" s="13"/>
      <c r="D707" s="13"/>
      <c r="E707" s="13"/>
      <c r="F707" s="13"/>
      <c r="G707" s="13"/>
      <c r="H707" s="13"/>
      <c r="I707" s="13"/>
      <c r="J707" s="13"/>
    </row>
    <row r="708" spans="1:10">
      <c r="A708" s="13"/>
      <c r="B708" s="13"/>
      <c r="C708" s="13"/>
      <c r="D708" s="13"/>
      <c r="E708" s="13"/>
      <c r="F708" s="13"/>
      <c r="G708" s="13"/>
      <c r="H708" s="13"/>
      <c r="I708" s="13"/>
      <c r="J708" s="13"/>
    </row>
    <row r="709" spans="1:10">
      <c r="A709" s="13"/>
      <c r="B709" s="13"/>
      <c r="C709" s="13"/>
      <c r="D709" s="13"/>
      <c r="E709" s="13"/>
      <c r="F709" s="13"/>
      <c r="G709" s="13"/>
      <c r="H709" s="13"/>
      <c r="I709" s="13"/>
      <c r="J709" s="13"/>
    </row>
    <row r="710" spans="1:10">
      <c r="A710" s="13"/>
      <c r="B710" s="13"/>
      <c r="C710" s="13"/>
      <c r="D710" s="13"/>
      <c r="E710" s="13"/>
      <c r="F710" s="13"/>
      <c r="G710" s="13"/>
      <c r="H710" s="13"/>
      <c r="I710" s="13"/>
      <c r="J710" s="13"/>
    </row>
    <row r="711" spans="1:10">
      <c r="A711" s="13"/>
      <c r="B711" s="13"/>
      <c r="C711" s="13"/>
      <c r="D711" s="13"/>
      <c r="E711" s="13"/>
      <c r="F711" s="13"/>
      <c r="G711" s="13"/>
      <c r="H711" s="13"/>
      <c r="I711" s="13"/>
      <c r="J711" s="13"/>
    </row>
    <row r="712" spans="1:10">
      <c r="A712" s="13"/>
      <c r="B712" s="13"/>
      <c r="C712" s="13"/>
      <c r="D712" s="13"/>
      <c r="E712" s="13"/>
      <c r="F712" s="13"/>
      <c r="G712" s="13"/>
      <c r="H712" s="13"/>
      <c r="I712" s="13"/>
      <c r="J712" s="13"/>
    </row>
    <row r="713" spans="1:10">
      <c r="A713" s="13"/>
      <c r="B713" s="13"/>
      <c r="C713" s="13"/>
      <c r="D713" s="13"/>
      <c r="E713" s="13"/>
      <c r="F713" s="13"/>
      <c r="G713" s="13"/>
      <c r="H713" s="13"/>
      <c r="I713" s="13"/>
      <c r="J713" s="13"/>
    </row>
    <row r="714" spans="1:10">
      <c r="A714" s="13"/>
      <c r="B714" s="13"/>
      <c r="C714" s="13"/>
      <c r="D714" s="13"/>
      <c r="E714" s="13"/>
      <c r="F714" s="13"/>
      <c r="G714" s="13"/>
      <c r="H714" s="13"/>
      <c r="I714" s="13"/>
      <c r="J714" s="13"/>
    </row>
    <row r="715" spans="1:10">
      <c r="A715" s="13"/>
      <c r="B715" s="13"/>
      <c r="C715" s="13"/>
      <c r="D715" s="13"/>
      <c r="E715" s="13"/>
      <c r="F715" s="13"/>
      <c r="G715" s="13"/>
      <c r="H715" s="13"/>
      <c r="I715" s="13"/>
      <c r="J715" s="13"/>
    </row>
    <row r="716" spans="1:10">
      <c r="A716" s="13"/>
      <c r="B716" s="13"/>
      <c r="C716" s="13"/>
      <c r="D716" s="13"/>
      <c r="E716" s="13"/>
      <c r="F716" s="13"/>
      <c r="G716" s="13"/>
      <c r="H716" s="13"/>
      <c r="I716" s="13"/>
      <c r="J716" s="13"/>
    </row>
    <row r="717" spans="1:10">
      <c r="A717" s="13"/>
      <c r="B717" s="13"/>
      <c r="C717" s="13"/>
      <c r="D717" s="13"/>
      <c r="E717" s="13"/>
      <c r="F717" s="13"/>
      <c r="G717" s="13"/>
      <c r="H717" s="13"/>
      <c r="I717" s="13"/>
      <c r="J717" s="13"/>
    </row>
    <row r="718" spans="1:10">
      <c r="A718" s="13"/>
      <c r="B718" s="13"/>
      <c r="C718" s="13"/>
      <c r="D718" s="13"/>
      <c r="E718" s="13"/>
      <c r="F718" s="13"/>
      <c r="G718" s="13"/>
      <c r="H718" s="13"/>
      <c r="I718" s="13"/>
      <c r="J718" s="13"/>
    </row>
    <row r="719" spans="1:10">
      <c r="A719" s="13"/>
      <c r="B719" s="13"/>
      <c r="C719" s="13"/>
      <c r="D719" s="13"/>
      <c r="E719" s="13"/>
      <c r="F719" s="13"/>
      <c r="G719" s="13"/>
      <c r="H719" s="13"/>
      <c r="I719" s="13"/>
      <c r="J719" s="13"/>
    </row>
    <row r="720" spans="1:10">
      <c r="A720" s="13"/>
      <c r="B720" s="13"/>
      <c r="C720" s="13"/>
      <c r="D720" s="13"/>
      <c r="E720" s="13"/>
      <c r="F720" s="13"/>
      <c r="G720" s="13"/>
      <c r="H720" s="13"/>
      <c r="I720" s="13"/>
      <c r="J720" s="13"/>
    </row>
    <row r="721" spans="1:10">
      <c r="A721" s="13"/>
      <c r="B721" s="13"/>
      <c r="C721" s="13"/>
      <c r="D721" s="13"/>
      <c r="E721" s="13"/>
      <c r="F721" s="13"/>
      <c r="G721" s="13"/>
      <c r="H721" s="13"/>
      <c r="I721" s="13"/>
      <c r="J721" s="13"/>
    </row>
    <row r="722" spans="1:10">
      <c r="A722" s="13"/>
      <c r="B722" s="13"/>
      <c r="C722" s="13"/>
      <c r="D722" s="13"/>
      <c r="E722" s="13"/>
      <c r="F722" s="13"/>
      <c r="G722" s="13"/>
      <c r="H722" s="13"/>
      <c r="I722" s="13"/>
      <c r="J722" s="13"/>
    </row>
    <row r="723" spans="1:10">
      <c r="A723" s="13"/>
      <c r="B723" s="13"/>
      <c r="C723" s="13"/>
      <c r="D723" s="13"/>
      <c r="E723" s="13"/>
      <c r="F723" s="13"/>
      <c r="G723" s="13"/>
      <c r="H723" s="13"/>
      <c r="I723" s="13"/>
      <c r="J723" s="13"/>
    </row>
    <row r="724" spans="1:10">
      <c r="A724" s="13"/>
      <c r="B724" s="13"/>
      <c r="C724" s="13"/>
      <c r="D724" s="13"/>
      <c r="E724" s="13"/>
      <c r="F724" s="13"/>
      <c r="G724" s="13"/>
      <c r="H724" s="13"/>
      <c r="I724" s="13"/>
      <c r="J724" s="13"/>
    </row>
    <row r="725" spans="1:10">
      <c r="A725" s="13"/>
      <c r="B725" s="13"/>
      <c r="C725" s="13"/>
      <c r="D725" s="13"/>
      <c r="E725" s="13"/>
      <c r="F725" s="13"/>
      <c r="G725" s="13"/>
      <c r="H725" s="13"/>
      <c r="I725" s="13"/>
      <c r="J725" s="13"/>
    </row>
    <row r="726" spans="1:10">
      <c r="A726" s="13"/>
      <c r="B726" s="13"/>
      <c r="C726" s="13"/>
      <c r="D726" s="13"/>
      <c r="E726" s="13"/>
      <c r="F726" s="13"/>
      <c r="G726" s="13"/>
      <c r="H726" s="13"/>
      <c r="I726" s="13"/>
      <c r="J726" s="13"/>
    </row>
    <row r="727" spans="1:10">
      <c r="A727" s="13"/>
      <c r="B727" s="13"/>
      <c r="C727" s="13"/>
      <c r="D727" s="13"/>
      <c r="E727" s="13"/>
      <c r="F727" s="13"/>
      <c r="G727" s="13"/>
      <c r="H727" s="13"/>
      <c r="I727" s="13"/>
      <c r="J727" s="13"/>
    </row>
    <row r="728" spans="1:10">
      <c r="A728" s="13"/>
      <c r="B728" s="13"/>
      <c r="C728" s="13"/>
      <c r="D728" s="13"/>
      <c r="E728" s="13"/>
      <c r="F728" s="13"/>
      <c r="G728" s="13"/>
      <c r="H728" s="13"/>
      <c r="I728" s="13"/>
      <c r="J728" s="13"/>
    </row>
    <row r="729" spans="1:10">
      <c r="A729" s="13"/>
      <c r="B729" s="13"/>
      <c r="C729" s="13"/>
      <c r="D729" s="13"/>
      <c r="E729" s="13"/>
      <c r="F729" s="13"/>
      <c r="G729" s="13"/>
      <c r="H729" s="13"/>
      <c r="I729" s="13"/>
      <c r="J729" s="13"/>
    </row>
    <row r="730" spans="1:10">
      <c r="A730" s="13"/>
      <c r="B730" s="13"/>
      <c r="C730" s="13"/>
      <c r="D730" s="13"/>
      <c r="E730" s="13"/>
      <c r="F730" s="13"/>
      <c r="G730" s="13"/>
      <c r="H730" s="13"/>
      <c r="I730" s="13"/>
      <c r="J730" s="13"/>
    </row>
    <row r="731" spans="1:10">
      <c r="A731" s="13"/>
      <c r="B731" s="13"/>
      <c r="C731" s="13"/>
      <c r="D731" s="13"/>
      <c r="E731" s="13"/>
      <c r="F731" s="13"/>
      <c r="G731" s="13"/>
      <c r="H731" s="13"/>
      <c r="I731" s="13"/>
      <c r="J731" s="13"/>
    </row>
    <row r="732" spans="1:10">
      <c r="A732" s="13"/>
      <c r="B732" s="13"/>
      <c r="C732" s="13"/>
      <c r="D732" s="13"/>
      <c r="E732" s="13"/>
      <c r="F732" s="13"/>
      <c r="G732" s="13"/>
      <c r="H732" s="13"/>
      <c r="I732" s="13"/>
      <c r="J732" s="13"/>
    </row>
    <row r="733" spans="1:10">
      <c r="A733" s="13"/>
      <c r="B733" s="13"/>
      <c r="C733" s="13"/>
      <c r="D733" s="13"/>
      <c r="E733" s="13"/>
      <c r="F733" s="13"/>
      <c r="G733" s="13"/>
      <c r="H733" s="13"/>
      <c r="I733" s="13"/>
      <c r="J733" s="13"/>
    </row>
    <row r="734" spans="1:10">
      <c r="A734" s="13"/>
      <c r="B734" s="13"/>
      <c r="C734" s="13"/>
      <c r="D734" s="13"/>
      <c r="E734" s="13"/>
      <c r="F734" s="13"/>
      <c r="G734" s="13"/>
      <c r="H734" s="13"/>
      <c r="I734" s="13"/>
      <c r="J734" s="13"/>
    </row>
    <row r="735" spans="1:10">
      <c r="A735" s="13"/>
      <c r="B735" s="13"/>
      <c r="C735" s="13"/>
      <c r="D735" s="13"/>
      <c r="E735" s="13"/>
      <c r="F735" s="13"/>
      <c r="G735" s="13"/>
      <c r="H735" s="13"/>
      <c r="I735" s="13"/>
      <c r="J735" s="13"/>
    </row>
    <row r="736" spans="1:10">
      <c r="A736" s="13"/>
      <c r="B736" s="13"/>
      <c r="C736" s="13"/>
      <c r="D736" s="13"/>
      <c r="E736" s="13"/>
      <c r="F736" s="13"/>
      <c r="G736" s="13"/>
      <c r="H736" s="13"/>
      <c r="I736" s="13"/>
      <c r="J736" s="13"/>
    </row>
    <row r="737" spans="1:10">
      <c r="A737" s="13"/>
      <c r="B737" s="13"/>
      <c r="C737" s="13"/>
      <c r="D737" s="13"/>
      <c r="E737" s="13"/>
      <c r="F737" s="13"/>
      <c r="G737" s="13"/>
      <c r="H737" s="13"/>
      <c r="I737" s="13"/>
      <c r="J737" s="13"/>
    </row>
    <row r="738" spans="1:10">
      <c r="A738" s="13"/>
      <c r="B738" s="13"/>
      <c r="C738" s="13"/>
      <c r="D738" s="13"/>
      <c r="E738" s="13"/>
      <c r="F738" s="13"/>
      <c r="G738" s="13"/>
      <c r="H738" s="13"/>
      <c r="I738" s="13"/>
      <c r="J738" s="13"/>
    </row>
    <row r="739" spans="1:10">
      <c r="A739" s="13"/>
      <c r="B739" s="13"/>
      <c r="C739" s="13"/>
      <c r="D739" s="13"/>
      <c r="E739" s="13"/>
      <c r="F739" s="13"/>
      <c r="G739" s="13"/>
      <c r="H739" s="13"/>
      <c r="I739" s="13"/>
      <c r="J739" s="13"/>
    </row>
    <row r="740" spans="1:10">
      <c r="A740" s="13"/>
      <c r="B740" s="13"/>
      <c r="C740" s="13"/>
      <c r="D740" s="13"/>
      <c r="E740" s="13"/>
      <c r="F740" s="13"/>
      <c r="G740" s="13"/>
      <c r="H740" s="13"/>
      <c r="I740" s="13"/>
      <c r="J740" s="13"/>
    </row>
    <row r="741" spans="1:10">
      <c r="A741" s="13"/>
      <c r="B741" s="13"/>
      <c r="C741" s="13"/>
      <c r="D741" s="13"/>
      <c r="E741" s="13"/>
      <c r="F741" s="13"/>
      <c r="G741" s="13"/>
      <c r="H741" s="13"/>
      <c r="I741" s="13"/>
      <c r="J741" s="13"/>
    </row>
    <row r="742" spans="1:10">
      <c r="A742" s="13"/>
      <c r="B742" s="13"/>
      <c r="C742" s="13"/>
      <c r="D742" s="13"/>
      <c r="E742" s="13"/>
      <c r="F742" s="13"/>
      <c r="G742" s="13"/>
      <c r="H742" s="13"/>
      <c r="I742" s="13"/>
      <c r="J742" s="13"/>
    </row>
    <row r="743" spans="1:10">
      <c r="A743" s="13"/>
      <c r="B743" s="13"/>
      <c r="C743" s="13"/>
      <c r="D743" s="13"/>
      <c r="E743" s="13"/>
      <c r="F743" s="13"/>
      <c r="G743" s="13"/>
      <c r="H743" s="13"/>
      <c r="I743" s="13"/>
      <c r="J743" s="13"/>
    </row>
    <row r="744" spans="1:10">
      <c r="A744" s="13"/>
      <c r="B744" s="13"/>
      <c r="C744" s="13"/>
      <c r="D744" s="13"/>
      <c r="E744" s="13"/>
      <c r="F744" s="13"/>
      <c r="G744" s="13"/>
      <c r="H744" s="13"/>
      <c r="I744" s="13"/>
      <c r="J744" s="13"/>
    </row>
    <row r="745" spans="1:10">
      <c r="A745" s="13"/>
      <c r="B745" s="13"/>
      <c r="C745" s="13"/>
      <c r="D745" s="13"/>
      <c r="E745" s="13"/>
      <c r="F745" s="13"/>
      <c r="G745" s="13"/>
      <c r="H745" s="13"/>
      <c r="I745" s="13"/>
      <c r="J745" s="13"/>
    </row>
    <row r="746" spans="1:10">
      <c r="A746" s="13"/>
      <c r="B746" s="13"/>
      <c r="C746" s="13"/>
      <c r="D746" s="13"/>
      <c r="E746" s="13"/>
      <c r="F746" s="13"/>
      <c r="G746" s="13"/>
      <c r="H746" s="13"/>
      <c r="I746" s="13"/>
      <c r="J746" s="13"/>
    </row>
    <row r="747" spans="1:10">
      <c r="A747" s="13"/>
      <c r="B747" s="13"/>
      <c r="C747" s="13"/>
      <c r="D747" s="13"/>
      <c r="E747" s="13"/>
      <c r="F747" s="13"/>
      <c r="G747" s="13"/>
      <c r="H747" s="13"/>
      <c r="I747" s="13"/>
      <c r="J747" s="13"/>
    </row>
    <row r="748" spans="1:10">
      <c r="A748" s="13"/>
      <c r="B748" s="13"/>
      <c r="C748" s="13"/>
      <c r="D748" s="13"/>
      <c r="E748" s="13"/>
      <c r="F748" s="13"/>
      <c r="G748" s="13"/>
      <c r="H748" s="13"/>
      <c r="I748" s="13"/>
      <c r="J748" s="13"/>
    </row>
    <row r="749" spans="1:10">
      <c r="A749" s="13"/>
      <c r="B749" s="13"/>
      <c r="C749" s="13"/>
      <c r="D749" s="13"/>
      <c r="E749" s="13"/>
      <c r="F749" s="13"/>
      <c r="G749" s="13"/>
      <c r="H749" s="13"/>
      <c r="I749" s="13"/>
      <c r="J749" s="13"/>
    </row>
    <row r="750" spans="1:10">
      <c r="A750" s="13"/>
      <c r="B750" s="13"/>
      <c r="C750" s="13"/>
      <c r="D750" s="13"/>
      <c r="E750" s="13"/>
      <c r="F750" s="13"/>
      <c r="G750" s="13"/>
      <c r="H750" s="13"/>
      <c r="I750" s="13"/>
      <c r="J750" s="13"/>
    </row>
    <row r="751" spans="1:10">
      <c r="A751" s="13"/>
      <c r="B751" s="13"/>
      <c r="C751" s="13"/>
      <c r="D751" s="13"/>
      <c r="E751" s="13"/>
      <c r="F751" s="13"/>
      <c r="G751" s="13"/>
      <c r="H751" s="13"/>
      <c r="I751" s="13"/>
      <c r="J751" s="13"/>
    </row>
    <row r="752" spans="1:10">
      <c r="A752" s="13"/>
      <c r="B752" s="13"/>
      <c r="C752" s="13"/>
      <c r="D752" s="13"/>
      <c r="E752" s="13"/>
      <c r="F752" s="13"/>
      <c r="G752" s="13"/>
      <c r="H752" s="13"/>
      <c r="I752" s="13"/>
      <c r="J752" s="13"/>
    </row>
    <row r="753" spans="1:10">
      <c r="A753" s="13"/>
      <c r="B753" s="13"/>
      <c r="C753" s="13"/>
      <c r="D753" s="13"/>
      <c r="E753" s="13"/>
      <c r="F753" s="13"/>
      <c r="G753" s="13"/>
      <c r="H753" s="13"/>
      <c r="I753" s="13"/>
      <c r="J753" s="13"/>
    </row>
    <row r="754" spans="1:10">
      <c r="A754" s="13"/>
      <c r="B754" s="13"/>
      <c r="C754" s="13"/>
      <c r="D754" s="13"/>
      <c r="E754" s="13"/>
      <c r="F754" s="13"/>
      <c r="G754" s="13"/>
      <c r="H754" s="13"/>
      <c r="I754" s="13"/>
      <c r="J754" s="13"/>
    </row>
    <row r="755" spans="1:10">
      <c r="A755" s="13"/>
      <c r="B755" s="13"/>
      <c r="C755" s="13"/>
      <c r="D755" s="13"/>
      <c r="E755" s="13"/>
      <c r="F755" s="13"/>
      <c r="G755" s="13"/>
      <c r="H755" s="13"/>
      <c r="I755" s="13"/>
      <c r="J755" s="13"/>
    </row>
    <row r="756" spans="1:10">
      <c r="A756" s="13"/>
      <c r="B756" s="13"/>
      <c r="C756" s="13"/>
      <c r="D756" s="13"/>
      <c r="E756" s="13"/>
      <c r="F756" s="13"/>
      <c r="G756" s="13"/>
      <c r="H756" s="13"/>
      <c r="I756" s="13"/>
      <c r="J756" s="13"/>
    </row>
    <row r="757" spans="1:10">
      <c r="A757" s="13"/>
      <c r="B757" s="13"/>
      <c r="C757" s="13"/>
      <c r="D757" s="13"/>
      <c r="E757" s="13"/>
      <c r="F757" s="13"/>
      <c r="G757" s="13"/>
      <c r="H757" s="13"/>
      <c r="I757" s="13"/>
      <c r="J757" s="13"/>
    </row>
    <row r="758" spans="1:10">
      <c r="A758" s="13"/>
      <c r="B758" s="13"/>
      <c r="C758" s="13"/>
      <c r="D758" s="13"/>
      <c r="E758" s="13"/>
      <c r="F758" s="13"/>
      <c r="G758" s="13"/>
      <c r="H758" s="13"/>
      <c r="I758" s="13"/>
      <c r="J758" s="13"/>
    </row>
    <row r="759" spans="1:10">
      <c r="A759" s="13"/>
      <c r="B759" s="13"/>
      <c r="C759" s="13"/>
      <c r="D759" s="13"/>
      <c r="E759" s="13"/>
      <c r="F759" s="13"/>
      <c r="G759" s="13"/>
      <c r="H759" s="13"/>
      <c r="I759" s="13"/>
      <c r="J759" s="13"/>
    </row>
    <row r="760" spans="1:10">
      <c r="A760" s="13"/>
      <c r="B760" s="13"/>
      <c r="C760" s="13"/>
      <c r="D760" s="13"/>
      <c r="E760" s="13"/>
      <c r="F760" s="13"/>
      <c r="G760" s="13"/>
      <c r="H760" s="13"/>
      <c r="I760" s="13"/>
      <c r="J760" s="13"/>
    </row>
    <row r="761" spans="1:10">
      <c r="A761" s="13"/>
      <c r="B761" s="13"/>
      <c r="C761" s="13"/>
      <c r="D761" s="13"/>
      <c r="E761" s="13"/>
      <c r="F761" s="13"/>
      <c r="G761" s="13"/>
      <c r="H761" s="13"/>
      <c r="I761" s="13"/>
      <c r="J761" s="13"/>
    </row>
    <row r="762" spans="1:10">
      <c r="A762" s="13"/>
      <c r="B762" s="13"/>
      <c r="C762" s="13"/>
      <c r="D762" s="13"/>
      <c r="E762" s="13"/>
      <c r="F762" s="13"/>
      <c r="G762" s="13"/>
      <c r="H762" s="13"/>
      <c r="I762" s="13"/>
      <c r="J762" s="13"/>
    </row>
    <row r="763" spans="1:10">
      <c r="A763" s="13"/>
      <c r="B763" s="13"/>
      <c r="C763" s="13"/>
      <c r="D763" s="13"/>
      <c r="E763" s="13"/>
      <c r="F763" s="13"/>
      <c r="G763" s="13"/>
      <c r="H763" s="13"/>
      <c r="I763" s="13"/>
      <c r="J763" s="13"/>
    </row>
    <row r="764" spans="1:10">
      <c r="A764" s="13"/>
      <c r="B764" s="13"/>
      <c r="C764" s="13"/>
      <c r="D764" s="13"/>
      <c r="E764" s="13"/>
      <c r="F764" s="13"/>
      <c r="G764" s="13"/>
      <c r="H764" s="13"/>
      <c r="I764" s="13"/>
      <c r="J764" s="13"/>
    </row>
    <row r="765" spans="1:10">
      <c r="A765" s="13"/>
      <c r="B765" s="13"/>
      <c r="C765" s="13"/>
      <c r="D765" s="13"/>
      <c r="E765" s="13"/>
      <c r="F765" s="13"/>
      <c r="G765" s="13"/>
      <c r="H765" s="13"/>
      <c r="I765" s="13"/>
      <c r="J765" s="13"/>
    </row>
    <row r="766" spans="1:10">
      <c r="A766" s="13"/>
      <c r="B766" s="13"/>
      <c r="C766" s="13"/>
      <c r="D766" s="13"/>
      <c r="E766" s="13"/>
      <c r="F766" s="13"/>
      <c r="G766" s="13"/>
      <c r="H766" s="13"/>
      <c r="I766" s="13"/>
      <c r="J766" s="13"/>
    </row>
    <row r="767" spans="1:10">
      <c r="A767" s="13"/>
      <c r="B767" s="13"/>
      <c r="C767" s="13"/>
      <c r="D767" s="13"/>
      <c r="E767" s="13"/>
      <c r="F767" s="13"/>
      <c r="G767" s="13"/>
      <c r="H767" s="13"/>
      <c r="I767" s="13"/>
      <c r="J767" s="13"/>
    </row>
    <row r="768" spans="1:10">
      <c r="A768" s="13"/>
      <c r="B768" s="13"/>
      <c r="C768" s="13"/>
      <c r="D768" s="13"/>
      <c r="E768" s="13"/>
      <c r="F768" s="13"/>
      <c r="G768" s="13"/>
      <c r="H768" s="13"/>
      <c r="I768" s="13"/>
      <c r="J768" s="13"/>
    </row>
    <row r="769" spans="1:10">
      <c r="A769" s="13"/>
      <c r="B769" s="13"/>
      <c r="C769" s="13"/>
      <c r="D769" s="13"/>
      <c r="E769" s="13"/>
      <c r="F769" s="13"/>
      <c r="G769" s="13"/>
      <c r="H769" s="13"/>
      <c r="I769" s="13"/>
      <c r="J769" s="13"/>
    </row>
    <row r="770" spans="1:10">
      <c r="A770" s="13"/>
      <c r="B770" s="13"/>
      <c r="C770" s="13"/>
      <c r="D770" s="13"/>
      <c r="E770" s="13"/>
      <c r="F770" s="13"/>
      <c r="G770" s="13"/>
      <c r="H770" s="13"/>
      <c r="I770" s="13"/>
      <c r="J770" s="13"/>
    </row>
    <row r="771" spans="1:10">
      <c r="A771" s="13"/>
      <c r="B771" s="13"/>
      <c r="C771" s="13"/>
      <c r="D771" s="13"/>
      <c r="E771" s="13"/>
      <c r="F771" s="13"/>
      <c r="G771" s="13"/>
      <c r="H771" s="13"/>
      <c r="I771" s="13"/>
      <c r="J771" s="13"/>
    </row>
    <row r="772" spans="1:10">
      <c r="A772" s="13"/>
      <c r="B772" s="13"/>
      <c r="C772" s="13"/>
      <c r="D772" s="13"/>
      <c r="E772" s="13"/>
      <c r="F772" s="13"/>
      <c r="G772" s="13"/>
      <c r="H772" s="13"/>
      <c r="I772" s="13"/>
      <c r="J772" s="13"/>
    </row>
    <row r="773" spans="1:10">
      <c r="A773" s="13"/>
      <c r="B773" s="13"/>
      <c r="C773" s="13"/>
      <c r="D773" s="13"/>
      <c r="E773" s="13"/>
      <c r="F773" s="13"/>
      <c r="G773" s="13"/>
      <c r="H773" s="13"/>
      <c r="I773" s="13"/>
      <c r="J773" s="13"/>
    </row>
    <row r="774" spans="1:10">
      <c r="A774" s="13"/>
      <c r="B774" s="13"/>
      <c r="C774" s="13"/>
      <c r="D774" s="13"/>
      <c r="E774" s="13"/>
      <c r="F774" s="13"/>
      <c r="G774" s="13"/>
      <c r="H774" s="13"/>
      <c r="I774" s="13"/>
      <c r="J774" s="13"/>
    </row>
    <row r="775" spans="1:10">
      <c r="A775" s="13"/>
      <c r="B775" s="13"/>
      <c r="C775" s="13"/>
      <c r="D775" s="13"/>
      <c r="E775" s="13"/>
      <c r="F775" s="13"/>
      <c r="G775" s="13"/>
      <c r="H775" s="13"/>
      <c r="I775" s="13"/>
      <c r="J775" s="13"/>
    </row>
    <row r="776" spans="1:10">
      <c r="A776" s="13"/>
      <c r="B776" s="13"/>
      <c r="C776" s="13"/>
      <c r="D776" s="13"/>
      <c r="E776" s="13"/>
      <c r="F776" s="13"/>
      <c r="G776" s="13"/>
      <c r="H776" s="13"/>
      <c r="I776" s="13"/>
      <c r="J776" s="13"/>
    </row>
    <row r="777" spans="1:10">
      <c r="A777" s="13"/>
      <c r="B777" s="13"/>
      <c r="C777" s="13"/>
      <c r="D777" s="13"/>
      <c r="E777" s="13"/>
      <c r="F777" s="13"/>
      <c r="G777" s="13"/>
      <c r="H777" s="13"/>
      <c r="I777" s="13"/>
      <c r="J777" s="13"/>
    </row>
    <row r="778" spans="1:10">
      <c r="A778" s="13"/>
      <c r="B778" s="13"/>
      <c r="C778" s="13"/>
      <c r="D778" s="13"/>
      <c r="E778" s="13"/>
      <c r="F778" s="13"/>
      <c r="G778" s="13"/>
      <c r="H778" s="13"/>
      <c r="I778" s="13"/>
      <c r="J778" s="13"/>
    </row>
    <row r="779" spans="1:10">
      <c r="A779" s="13"/>
      <c r="B779" s="13"/>
      <c r="C779" s="13"/>
      <c r="D779" s="13"/>
      <c r="E779" s="13"/>
      <c r="F779" s="13"/>
      <c r="G779" s="13"/>
      <c r="H779" s="13"/>
      <c r="I779" s="13"/>
      <c r="J779" s="13"/>
    </row>
    <row r="780" spans="1:10">
      <c r="A780" s="13"/>
      <c r="B780" s="13"/>
      <c r="C780" s="13"/>
      <c r="D780" s="13"/>
      <c r="E780" s="13"/>
      <c r="F780" s="13"/>
      <c r="G780" s="13"/>
      <c r="H780" s="13"/>
      <c r="I780" s="13"/>
      <c r="J780" s="13"/>
    </row>
    <row r="781" spans="1:10">
      <c r="A781" s="13"/>
      <c r="B781" s="13"/>
      <c r="C781" s="13"/>
      <c r="D781" s="13"/>
      <c r="E781" s="13"/>
      <c r="F781" s="13"/>
      <c r="G781" s="13"/>
      <c r="H781" s="13"/>
      <c r="I781" s="13"/>
      <c r="J781" s="13"/>
    </row>
    <row r="782" spans="1:10">
      <c r="A782" s="13"/>
      <c r="B782" s="13"/>
      <c r="C782" s="13"/>
      <c r="D782" s="13"/>
      <c r="E782" s="13"/>
      <c r="F782" s="13"/>
      <c r="G782" s="13"/>
      <c r="H782" s="13"/>
      <c r="I782" s="13"/>
      <c r="J782" s="13"/>
    </row>
    <row r="783" spans="1:10">
      <c r="A783" s="13"/>
      <c r="B783" s="13"/>
      <c r="C783" s="13"/>
      <c r="D783" s="13"/>
      <c r="E783" s="13"/>
      <c r="F783" s="13"/>
      <c r="G783" s="13"/>
      <c r="H783" s="13"/>
      <c r="I783" s="13"/>
      <c r="J783" s="13"/>
    </row>
    <row r="784" spans="1:10">
      <c r="A784" s="13"/>
      <c r="B784" s="13"/>
      <c r="C784" s="13"/>
      <c r="D784" s="13"/>
      <c r="E784" s="13"/>
      <c r="F784" s="13"/>
      <c r="G784" s="13"/>
      <c r="H784" s="13"/>
      <c r="I784" s="13"/>
      <c r="J784" s="13"/>
    </row>
    <row r="785" spans="1:10">
      <c r="A785" s="13"/>
      <c r="B785" s="13"/>
      <c r="C785" s="13"/>
      <c r="D785" s="13"/>
      <c r="E785" s="13"/>
      <c r="F785" s="13"/>
      <c r="G785" s="13"/>
      <c r="H785" s="13"/>
      <c r="I785" s="13"/>
      <c r="J785" s="13"/>
    </row>
    <row r="786" spans="1:10">
      <c r="A786" s="13"/>
      <c r="B786" s="13"/>
      <c r="C786" s="13"/>
      <c r="D786" s="13"/>
      <c r="E786" s="13"/>
      <c r="F786" s="13"/>
      <c r="G786" s="13"/>
      <c r="H786" s="13"/>
      <c r="I786" s="13"/>
      <c r="J786" s="13"/>
    </row>
    <row r="787" spans="1:10">
      <c r="A787" s="13"/>
      <c r="B787" s="13"/>
      <c r="C787" s="13"/>
      <c r="D787" s="13"/>
      <c r="E787" s="13"/>
      <c r="F787" s="13"/>
      <c r="G787" s="13"/>
      <c r="H787" s="13"/>
      <c r="I787" s="13"/>
      <c r="J787" s="13"/>
    </row>
    <row r="788" spans="1:10">
      <c r="A788" s="13"/>
      <c r="B788" s="13"/>
      <c r="C788" s="13"/>
      <c r="D788" s="13"/>
      <c r="E788" s="13"/>
      <c r="F788" s="13"/>
      <c r="G788" s="13"/>
      <c r="H788" s="13"/>
      <c r="I788" s="13"/>
      <c r="J788" s="13"/>
    </row>
    <row r="789" spans="1:10">
      <c r="A789" s="13"/>
      <c r="B789" s="13"/>
      <c r="C789" s="13"/>
      <c r="D789" s="13"/>
      <c r="E789" s="13"/>
      <c r="F789" s="13"/>
      <c r="G789" s="13"/>
      <c r="H789" s="13"/>
      <c r="I789" s="13"/>
      <c r="J789" s="13"/>
    </row>
    <row r="790" spans="1:10">
      <c r="A790" s="13"/>
      <c r="B790" s="13"/>
      <c r="C790" s="13"/>
      <c r="D790" s="13"/>
      <c r="E790" s="13"/>
      <c r="F790" s="13"/>
      <c r="G790" s="13"/>
      <c r="H790" s="13"/>
      <c r="I790" s="13"/>
      <c r="J790" s="13"/>
    </row>
    <row r="791" spans="1:10">
      <c r="A791" s="13"/>
      <c r="B791" s="13"/>
      <c r="C791" s="13"/>
      <c r="D791" s="13"/>
      <c r="E791" s="13"/>
      <c r="F791" s="13"/>
      <c r="G791" s="13"/>
      <c r="H791" s="13"/>
      <c r="I791" s="13"/>
      <c r="J791" s="13"/>
    </row>
    <row r="792" spans="1:10">
      <c r="A792" s="13"/>
      <c r="B792" s="13"/>
      <c r="C792" s="13"/>
      <c r="D792" s="13"/>
      <c r="E792" s="13"/>
      <c r="F792" s="13"/>
      <c r="G792" s="13"/>
      <c r="H792" s="13"/>
      <c r="I792" s="13"/>
      <c r="J792" s="13"/>
    </row>
    <row r="793" spans="1:10">
      <c r="A793" s="13"/>
      <c r="B793" s="13"/>
      <c r="C793" s="13"/>
      <c r="D793" s="13"/>
      <c r="E793" s="13"/>
      <c r="F793" s="13"/>
      <c r="G793" s="13"/>
      <c r="H793" s="13"/>
      <c r="I793" s="13"/>
      <c r="J793" s="13"/>
    </row>
    <row r="794" spans="1:10">
      <c r="A794" s="13"/>
      <c r="B794" s="13"/>
      <c r="C794" s="13"/>
      <c r="D794" s="13"/>
      <c r="E794" s="13"/>
      <c r="F794" s="13"/>
      <c r="G794" s="13"/>
      <c r="H794" s="13"/>
      <c r="I794" s="13"/>
      <c r="J794" s="13"/>
    </row>
    <row r="795" spans="1:10">
      <c r="A795" s="13"/>
      <c r="B795" s="13"/>
      <c r="C795" s="13"/>
      <c r="D795" s="13"/>
      <c r="E795" s="13"/>
      <c r="F795" s="13"/>
      <c r="G795" s="13"/>
      <c r="H795" s="13"/>
      <c r="I795" s="13"/>
      <c r="J795" s="13"/>
    </row>
    <row r="796" spans="1:10">
      <c r="A796" s="13"/>
      <c r="B796" s="13"/>
      <c r="C796" s="13"/>
      <c r="D796" s="13"/>
      <c r="E796" s="13"/>
      <c r="F796" s="13"/>
      <c r="G796" s="13"/>
      <c r="H796" s="13"/>
      <c r="I796" s="13"/>
      <c r="J796" s="13"/>
    </row>
    <row r="797" spans="1:10">
      <c r="A797" s="13"/>
      <c r="B797" s="13"/>
      <c r="C797" s="13"/>
      <c r="D797" s="13"/>
      <c r="E797" s="13"/>
      <c r="F797" s="13"/>
      <c r="G797" s="13"/>
      <c r="H797" s="13"/>
      <c r="I797" s="13"/>
      <c r="J797" s="13"/>
    </row>
    <row r="798" spans="1:10">
      <c r="A798" s="13"/>
      <c r="B798" s="13"/>
      <c r="C798" s="13"/>
      <c r="D798" s="13"/>
      <c r="E798" s="13"/>
      <c r="F798" s="13"/>
      <c r="G798" s="13"/>
      <c r="H798" s="13"/>
      <c r="I798" s="13"/>
      <c r="J798" s="13"/>
    </row>
    <row r="799" spans="1:10">
      <c r="A799" s="13"/>
      <c r="B799" s="13"/>
      <c r="C799" s="13"/>
      <c r="D799" s="13"/>
      <c r="E799" s="13"/>
      <c r="F799" s="13"/>
      <c r="G799" s="13"/>
      <c r="H799" s="13"/>
      <c r="I799" s="13"/>
      <c r="J799" s="13"/>
    </row>
    <row r="800" spans="1:10">
      <c r="A800" s="13"/>
      <c r="B800" s="13"/>
      <c r="C800" s="13"/>
      <c r="D800" s="13"/>
      <c r="E800" s="13"/>
      <c r="F800" s="13"/>
      <c r="G800" s="13"/>
      <c r="H800" s="13"/>
      <c r="I800" s="13"/>
      <c r="J800" s="13"/>
    </row>
    <row r="801" spans="1:10">
      <c r="A801" s="13"/>
      <c r="B801" s="13"/>
      <c r="C801" s="13"/>
      <c r="D801" s="13"/>
      <c r="E801" s="13"/>
      <c r="F801" s="13"/>
      <c r="G801" s="13"/>
      <c r="H801" s="13"/>
      <c r="I801" s="13"/>
      <c r="J801" s="13"/>
    </row>
    <row r="802" spans="1:10">
      <c r="A802" s="13"/>
      <c r="B802" s="13"/>
      <c r="C802" s="13"/>
      <c r="D802" s="13"/>
      <c r="E802" s="13"/>
      <c r="F802" s="13"/>
      <c r="G802" s="13"/>
      <c r="H802" s="13"/>
      <c r="I802" s="13"/>
      <c r="J802" s="13"/>
    </row>
    <row r="803" spans="1:10">
      <c r="A803" s="13"/>
      <c r="B803" s="13"/>
      <c r="C803" s="13"/>
      <c r="D803" s="13"/>
      <c r="E803" s="13"/>
      <c r="F803" s="13"/>
      <c r="G803" s="13"/>
      <c r="H803" s="13"/>
      <c r="I803" s="13"/>
      <c r="J803" s="13"/>
    </row>
    <row r="804" spans="1:10">
      <c r="A804" s="13"/>
      <c r="B804" s="13"/>
      <c r="C804" s="13"/>
      <c r="D804" s="13"/>
      <c r="E804" s="13"/>
      <c r="F804" s="13"/>
      <c r="G804" s="13"/>
      <c r="H804" s="13"/>
      <c r="I804" s="13"/>
      <c r="J804" s="13"/>
    </row>
    <row r="805" spans="1:10">
      <c r="A805" s="13"/>
      <c r="B805" s="13"/>
      <c r="C805" s="13"/>
      <c r="D805" s="13"/>
      <c r="E805" s="13"/>
      <c r="F805" s="13"/>
      <c r="G805" s="13"/>
      <c r="H805" s="13"/>
      <c r="I805" s="13"/>
      <c r="J805" s="13"/>
    </row>
    <row r="806" spans="1:10">
      <c r="A806" s="13"/>
      <c r="B806" s="13"/>
      <c r="C806" s="13"/>
      <c r="D806" s="13"/>
      <c r="E806" s="13"/>
      <c r="F806" s="13"/>
      <c r="G806" s="13"/>
      <c r="H806" s="13"/>
      <c r="I806" s="13"/>
      <c r="J806" s="13"/>
    </row>
    <row r="807" spans="1:10">
      <c r="A807" s="13"/>
      <c r="B807" s="13"/>
      <c r="C807" s="13"/>
      <c r="D807" s="13"/>
      <c r="E807" s="13"/>
      <c r="F807" s="13"/>
      <c r="G807" s="13"/>
      <c r="H807" s="13"/>
      <c r="I807" s="13"/>
      <c r="J807" s="13"/>
    </row>
    <row r="808" spans="1:10">
      <c r="A808" s="13"/>
      <c r="B808" s="13"/>
      <c r="C808" s="13"/>
      <c r="D808" s="13"/>
      <c r="E808" s="13"/>
      <c r="F808" s="13"/>
      <c r="G808" s="13"/>
      <c r="H808" s="13"/>
      <c r="I808" s="13"/>
      <c r="J808" s="13"/>
    </row>
    <row r="809" spans="1:10">
      <c r="A809" s="13"/>
      <c r="B809" s="13"/>
      <c r="C809" s="13"/>
      <c r="D809" s="13"/>
      <c r="E809" s="13"/>
      <c r="F809" s="13"/>
      <c r="G809" s="13"/>
      <c r="H809" s="13"/>
      <c r="I809" s="13"/>
      <c r="J809" s="13"/>
    </row>
    <row r="810" spans="1:10">
      <c r="A810" s="13"/>
      <c r="B810" s="13"/>
      <c r="C810" s="13"/>
      <c r="D810" s="13"/>
      <c r="E810" s="13"/>
      <c r="F810" s="13"/>
      <c r="G810" s="13"/>
      <c r="H810" s="13"/>
      <c r="I810" s="13"/>
      <c r="J810" s="13"/>
    </row>
    <row r="811" spans="1:10">
      <c r="A811" s="13"/>
      <c r="B811" s="13"/>
      <c r="C811" s="13"/>
      <c r="D811" s="13"/>
      <c r="E811" s="13"/>
      <c r="F811" s="13"/>
      <c r="G811" s="13"/>
      <c r="H811" s="13"/>
      <c r="I811" s="13"/>
      <c r="J811" s="13"/>
    </row>
    <row r="812" spans="1:10">
      <c r="A812" s="13"/>
      <c r="B812" s="13"/>
      <c r="C812" s="13"/>
      <c r="D812" s="13"/>
      <c r="E812" s="13"/>
      <c r="F812" s="13"/>
      <c r="G812" s="13"/>
      <c r="H812" s="13"/>
      <c r="I812" s="13"/>
      <c r="J812" s="13"/>
    </row>
    <row r="813" spans="1:10">
      <c r="A813" s="13"/>
      <c r="B813" s="13"/>
      <c r="C813" s="13"/>
      <c r="D813" s="13"/>
      <c r="E813" s="13"/>
      <c r="F813" s="13"/>
      <c r="G813" s="13"/>
      <c r="H813" s="13"/>
      <c r="I813" s="13"/>
      <c r="J813" s="13"/>
    </row>
    <row r="814" spans="1:10">
      <c r="A814" s="13"/>
      <c r="B814" s="13"/>
      <c r="C814" s="13"/>
      <c r="D814" s="13"/>
      <c r="E814" s="13"/>
      <c r="F814" s="13"/>
      <c r="G814" s="13"/>
      <c r="H814" s="13"/>
      <c r="I814" s="13"/>
      <c r="J814" s="13"/>
    </row>
    <row r="815" spans="1:10">
      <c r="A815" s="13"/>
      <c r="B815" s="13"/>
      <c r="C815" s="13"/>
      <c r="D815" s="13"/>
      <c r="E815" s="13"/>
      <c r="F815" s="13"/>
      <c r="G815" s="13"/>
      <c r="H815" s="13"/>
      <c r="I815" s="13"/>
      <c r="J815" s="13"/>
    </row>
    <row r="816" spans="1:10">
      <c r="A816" s="13"/>
      <c r="B816" s="13"/>
      <c r="C816" s="13"/>
      <c r="D816" s="13"/>
      <c r="E816" s="13"/>
      <c r="F816" s="13"/>
      <c r="G816" s="13"/>
      <c r="H816" s="13"/>
      <c r="I816" s="13"/>
      <c r="J816" s="13"/>
    </row>
    <row r="817" spans="1:10">
      <c r="A817" s="13"/>
      <c r="B817" s="13"/>
      <c r="C817" s="13"/>
      <c r="D817" s="13"/>
      <c r="E817" s="13"/>
      <c r="F817" s="13"/>
      <c r="G817" s="13"/>
      <c r="H817" s="13"/>
      <c r="I817" s="13"/>
      <c r="J817" s="13"/>
    </row>
    <row r="818" spans="1:10">
      <c r="A818" s="13"/>
      <c r="B818" s="13"/>
      <c r="C818" s="13"/>
      <c r="D818" s="13"/>
      <c r="E818" s="13"/>
      <c r="F818" s="13"/>
      <c r="G818" s="13"/>
      <c r="H818" s="13"/>
      <c r="I818" s="13"/>
      <c r="J818" s="13"/>
    </row>
    <row r="819" spans="1:10">
      <c r="A819" s="13"/>
      <c r="B819" s="13"/>
      <c r="C819" s="13"/>
      <c r="D819" s="13"/>
      <c r="E819" s="13"/>
      <c r="F819" s="13"/>
      <c r="G819" s="13"/>
      <c r="H819" s="13"/>
      <c r="I819" s="13"/>
      <c r="J819" s="13"/>
    </row>
    <row r="820" spans="1:10">
      <c r="A820" s="13"/>
      <c r="B820" s="13"/>
      <c r="C820" s="13"/>
      <c r="D820" s="13"/>
      <c r="E820" s="13"/>
      <c r="F820" s="13"/>
      <c r="G820" s="13"/>
      <c r="H820" s="13"/>
      <c r="I820" s="13"/>
      <c r="J820" s="13"/>
    </row>
    <row r="821" spans="1:10">
      <c r="A821" s="13"/>
      <c r="B821" s="13"/>
      <c r="C821" s="13"/>
      <c r="D821" s="13"/>
      <c r="E821" s="13"/>
      <c r="F821" s="13"/>
      <c r="G821" s="13"/>
      <c r="H821" s="13"/>
      <c r="I821" s="13"/>
      <c r="J821" s="13"/>
    </row>
    <row r="822" spans="1:10">
      <c r="A822" s="13"/>
      <c r="B822" s="13"/>
      <c r="C822" s="13"/>
      <c r="D822" s="13"/>
      <c r="E822" s="13"/>
      <c r="F822" s="13"/>
      <c r="G822" s="13"/>
      <c r="H822" s="13"/>
      <c r="I822" s="13"/>
      <c r="J822" s="13"/>
    </row>
    <row r="823" spans="1:10">
      <c r="A823" s="13"/>
      <c r="B823" s="13"/>
      <c r="C823" s="13"/>
      <c r="D823" s="13"/>
      <c r="E823" s="13"/>
      <c r="F823" s="13"/>
      <c r="G823" s="13"/>
      <c r="H823" s="13"/>
      <c r="I823" s="13"/>
      <c r="J823" s="13"/>
    </row>
    <row r="824" spans="1:10">
      <c r="A824" s="13"/>
      <c r="B824" s="13"/>
      <c r="C824" s="13"/>
      <c r="D824" s="13"/>
      <c r="E824" s="13"/>
      <c r="F824" s="13"/>
      <c r="G824" s="13"/>
      <c r="H824" s="13"/>
      <c r="I824" s="13"/>
      <c r="J824" s="13"/>
    </row>
    <row r="825" spans="1:10">
      <c r="A825" s="13"/>
      <c r="B825" s="13"/>
      <c r="C825" s="13"/>
      <c r="D825" s="13"/>
      <c r="E825" s="13"/>
      <c r="F825" s="13"/>
      <c r="G825" s="13"/>
      <c r="H825" s="13"/>
      <c r="I825" s="13"/>
      <c r="J825" s="13"/>
    </row>
    <row r="826" spans="1:10">
      <c r="A826" s="13"/>
      <c r="B826" s="13"/>
      <c r="C826" s="13"/>
      <c r="D826" s="13"/>
      <c r="E826" s="13"/>
      <c r="F826" s="13"/>
      <c r="G826" s="13"/>
      <c r="H826" s="13"/>
      <c r="I826" s="13"/>
      <c r="J826" s="13"/>
    </row>
    <row r="827" spans="1:10">
      <c r="A827" s="13"/>
      <c r="B827" s="13"/>
      <c r="C827" s="13"/>
      <c r="D827" s="13"/>
      <c r="E827" s="13"/>
      <c r="F827" s="13"/>
      <c r="G827" s="13"/>
      <c r="H827" s="13"/>
      <c r="I827" s="13"/>
      <c r="J827" s="13"/>
    </row>
    <row r="828" spans="1:10">
      <c r="A828" s="13"/>
      <c r="B828" s="13"/>
      <c r="C828" s="13"/>
      <c r="D828" s="13"/>
      <c r="E828" s="13"/>
      <c r="F828" s="13"/>
      <c r="G828" s="13"/>
      <c r="H828" s="13"/>
      <c r="I828" s="13"/>
      <c r="J828" s="13"/>
    </row>
    <row r="829" spans="1:10">
      <c r="A829" s="13"/>
      <c r="B829" s="13"/>
      <c r="C829" s="13"/>
      <c r="D829" s="13"/>
      <c r="E829" s="13"/>
      <c r="F829" s="13"/>
      <c r="G829" s="13"/>
      <c r="H829" s="13"/>
      <c r="I829" s="13"/>
      <c r="J829" s="13"/>
    </row>
    <row r="830" spans="1:10">
      <c r="A830" s="13"/>
      <c r="B830" s="13"/>
      <c r="C830" s="13"/>
      <c r="D830" s="13"/>
      <c r="E830" s="13"/>
      <c r="F830" s="13"/>
      <c r="G830" s="13"/>
      <c r="H830" s="13"/>
      <c r="I830" s="13"/>
      <c r="J830" s="13"/>
    </row>
    <row r="831" spans="1:10">
      <c r="A831" s="13"/>
      <c r="B831" s="13"/>
      <c r="C831" s="13"/>
      <c r="D831" s="13"/>
      <c r="E831" s="13"/>
      <c r="F831" s="13"/>
      <c r="G831" s="13"/>
      <c r="H831" s="13"/>
      <c r="I831" s="13"/>
      <c r="J831" s="13"/>
    </row>
    <row r="832" spans="1:10">
      <c r="A832" s="13"/>
      <c r="B832" s="13"/>
      <c r="C832" s="13"/>
      <c r="D832" s="13"/>
      <c r="E832" s="13"/>
      <c r="F832" s="13"/>
      <c r="G832" s="13"/>
      <c r="H832" s="13"/>
      <c r="I832" s="13"/>
      <c r="J832" s="13"/>
    </row>
    <row r="833" spans="1:10">
      <c r="A833" s="13"/>
      <c r="B833" s="13"/>
      <c r="C833" s="13"/>
      <c r="D833" s="13"/>
      <c r="E833" s="13"/>
      <c r="F833" s="13"/>
      <c r="G833" s="13"/>
      <c r="H833" s="13"/>
      <c r="I833" s="13"/>
      <c r="J833" s="13"/>
    </row>
    <row r="834" spans="1:10">
      <c r="A834" s="13"/>
      <c r="B834" s="13"/>
      <c r="C834" s="13"/>
      <c r="D834" s="13"/>
      <c r="E834" s="13"/>
      <c r="F834" s="13"/>
      <c r="G834" s="13"/>
      <c r="H834" s="13"/>
      <c r="I834" s="13"/>
      <c r="J834" s="13"/>
    </row>
    <row r="835" spans="1:10">
      <c r="A835" s="13"/>
      <c r="B835" s="13"/>
      <c r="C835" s="13"/>
      <c r="D835" s="13"/>
      <c r="E835" s="13"/>
      <c r="F835" s="13"/>
      <c r="G835" s="13"/>
      <c r="H835" s="13"/>
      <c r="I835" s="13"/>
      <c r="J835" s="13"/>
    </row>
    <row r="836" spans="1:10">
      <c r="A836" s="13"/>
      <c r="B836" s="13"/>
      <c r="C836" s="13"/>
      <c r="D836" s="13"/>
      <c r="E836" s="13"/>
      <c r="F836" s="13"/>
      <c r="G836" s="13"/>
      <c r="H836" s="13"/>
      <c r="I836" s="13"/>
      <c r="J836" s="13"/>
    </row>
    <row r="837" spans="1:10">
      <c r="A837" s="13"/>
      <c r="B837" s="13"/>
      <c r="C837" s="13"/>
      <c r="D837" s="13"/>
      <c r="E837" s="13"/>
      <c r="F837" s="13"/>
      <c r="G837" s="13"/>
      <c r="H837" s="13"/>
      <c r="I837" s="13"/>
      <c r="J837" s="13"/>
    </row>
    <row r="838" spans="1:10">
      <c r="A838" s="13"/>
      <c r="B838" s="13"/>
      <c r="C838" s="13"/>
      <c r="D838" s="13"/>
      <c r="E838" s="13"/>
      <c r="F838" s="13"/>
      <c r="G838" s="13"/>
      <c r="H838" s="13"/>
      <c r="I838" s="13"/>
      <c r="J838" s="13"/>
    </row>
    <row r="839" spans="1:10">
      <c r="A839" s="13"/>
      <c r="B839" s="13"/>
      <c r="C839" s="13"/>
      <c r="D839" s="13"/>
      <c r="E839" s="13"/>
      <c r="F839" s="13"/>
      <c r="G839" s="13"/>
      <c r="H839" s="13"/>
      <c r="I839" s="13"/>
      <c r="J839" s="13"/>
    </row>
    <row r="840" spans="1:10">
      <c r="A840" s="13"/>
      <c r="B840" s="13"/>
      <c r="C840" s="13"/>
      <c r="D840" s="13"/>
      <c r="E840" s="13"/>
      <c r="F840" s="13"/>
      <c r="G840" s="13"/>
      <c r="H840" s="13"/>
      <c r="I840" s="13"/>
      <c r="J840" s="13"/>
    </row>
    <row r="841" spans="1:10">
      <c r="A841" s="13"/>
      <c r="B841" s="13"/>
      <c r="C841" s="13"/>
      <c r="D841" s="13"/>
      <c r="E841" s="13"/>
      <c r="F841" s="13"/>
      <c r="G841" s="13"/>
      <c r="H841" s="13"/>
      <c r="I841" s="13"/>
      <c r="J841" s="13"/>
    </row>
    <row r="842" spans="1:10">
      <c r="A842" s="13"/>
      <c r="B842" s="13"/>
      <c r="C842" s="13"/>
      <c r="D842" s="13"/>
      <c r="E842" s="13"/>
      <c r="F842" s="13"/>
      <c r="G842" s="13"/>
      <c r="H842" s="13"/>
      <c r="I842" s="13"/>
      <c r="J842" s="13"/>
    </row>
    <row r="843" spans="1:10">
      <c r="A843" s="13"/>
      <c r="B843" s="13"/>
      <c r="C843" s="13"/>
      <c r="D843" s="13"/>
      <c r="E843" s="13"/>
      <c r="F843" s="13"/>
      <c r="G843" s="13"/>
      <c r="H843" s="13"/>
      <c r="I843" s="13"/>
      <c r="J843" s="13"/>
    </row>
    <row r="844" spans="1:10">
      <c r="A844" s="13"/>
      <c r="B844" s="13"/>
      <c r="C844" s="13"/>
      <c r="D844" s="13"/>
      <c r="E844" s="13"/>
      <c r="F844" s="13"/>
      <c r="G844" s="13"/>
      <c r="H844" s="13"/>
      <c r="I844" s="13"/>
      <c r="J844" s="13"/>
    </row>
    <row r="845" spans="1:10">
      <c r="A845" s="13"/>
      <c r="B845" s="13"/>
      <c r="C845" s="13"/>
      <c r="D845" s="13"/>
      <c r="E845" s="13"/>
      <c r="F845" s="13"/>
      <c r="G845" s="13"/>
      <c r="H845" s="13"/>
      <c r="I845" s="13"/>
      <c r="J845" s="13"/>
    </row>
    <row r="846" spans="1:10">
      <c r="A846" s="13"/>
      <c r="B846" s="13"/>
      <c r="C846" s="13"/>
      <c r="D846" s="13"/>
      <c r="E846" s="13"/>
      <c r="F846" s="13"/>
      <c r="G846" s="13"/>
      <c r="H846" s="13"/>
      <c r="I846" s="13"/>
      <c r="J846" s="13"/>
    </row>
    <row r="847" spans="1:10">
      <c r="A847" s="13"/>
      <c r="B847" s="13"/>
      <c r="C847" s="13"/>
      <c r="D847" s="13"/>
      <c r="E847" s="13"/>
      <c r="F847" s="13"/>
      <c r="G847" s="13"/>
      <c r="H847" s="13"/>
      <c r="I847" s="13"/>
      <c r="J847" s="13"/>
    </row>
    <row r="848" spans="1:10">
      <c r="A848" s="13"/>
      <c r="B848" s="13"/>
      <c r="C848" s="13"/>
      <c r="D848" s="13"/>
      <c r="E848" s="13"/>
      <c r="F848" s="13"/>
      <c r="G848" s="13"/>
      <c r="H848" s="13"/>
      <c r="I848" s="13"/>
      <c r="J848" s="13"/>
    </row>
    <row r="849" spans="1:10">
      <c r="A849" s="13"/>
      <c r="B849" s="13"/>
      <c r="C849" s="13"/>
      <c r="D849" s="13"/>
      <c r="E849" s="13"/>
      <c r="F849" s="13"/>
      <c r="G849" s="13"/>
      <c r="H849" s="13"/>
      <c r="I849" s="13"/>
      <c r="J849" s="13"/>
    </row>
    <row r="850" spans="1:10">
      <c r="A850" s="13"/>
      <c r="B850" s="13"/>
      <c r="C850" s="13"/>
      <c r="D850" s="13"/>
      <c r="E850" s="13"/>
      <c r="F850" s="13"/>
      <c r="G850" s="13"/>
      <c r="H850" s="13"/>
      <c r="I850" s="13"/>
      <c r="J850" s="13"/>
    </row>
    <row r="851" spans="1:10">
      <c r="A851" s="13"/>
      <c r="B851" s="13"/>
      <c r="C851" s="13"/>
      <c r="D851" s="13"/>
      <c r="E851" s="13"/>
      <c r="F851" s="13"/>
      <c r="G851" s="13"/>
      <c r="H851" s="13"/>
      <c r="I851" s="13"/>
      <c r="J851" s="13"/>
    </row>
    <row r="852" spans="1:10">
      <c r="A852" s="13"/>
      <c r="B852" s="13"/>
      <c r="C852" s="13"/>
      <c r="D852" s="13"/>
      <c r="E852" s="13"/>
      <c r="F852" s="13"/>
      <c r="G852" s="13"/>
      <c r="H852" s="13"/>
      <c r="I852" s="13"/>
      <c r="J852" s="13"/>
    </row>
    <row r="853" spans="1:10">
      <c r="A853" s="13"/>
      <c r="B853" s="13"/>
      <c r="C853" s="13"/>
      <c r="D853" s="13"/>
      <c r="E853" s="13"/>
      <c r="F853" s="13"/>
      <c r="G853" s="13"/>
      <c r="H853" s="13"/>
      <c r="I853" s="13"/>
      <c r="J853" s="13"/>
    </row>
    <row r="854" spans="1:10">
      <c r="A854" s="13"/>
      <c r="B854" s="13"/>
      <c r="C854" s="13"/>
      <c r="D854" s="13"/>
      <c r="E854" s="13"/>
      <c r="F854" s="13"/>
      <c r="G854" s="13"/>
      <c r="H854" s="13"/>
      <c r="I854" s="13"/>
      <c r="J854" s="13"/>
    </row>
    <row r="855" spans="1:10">
      <c r="A855" s="13"/>
      <c r="B855" s="13"/>
      <c r="C855" s="13"/>
      <c r="D855" s="13"/>
      <c r="E855" s="13"/>
      <c r="F855" s="13"/>
      <c r="G855" s="13"/>
      <c r="H855" s="13"/>
      <c r="I855" s="13"/>
      <c r="J855" s="13"/>
    </row>
    <row r="856" spans="1:10">
      <c r="A856" s="13"/>
      <c r="B856" s="13"/>
      <c r="C856" s="13"/>
      <c r="D856" s="13"/>
      <c r="E856" s="13"/>
      <c r="F856" s="13"/>
      <c r="G856" s="13"/>
      <c r="H856" s="13"/>
      <c r="I856" s="13"/>
      <c r="J856" s="13"/>
    </row>
    <row r="857" spans="1:10">
      <c r="A857" s="13"/>
      <c r="B857" s="13"/>
      <c r="C857" s="13"/>
      <c r="D857" s="13"/>
      <c r="E857" s="13"/>
      <c r="F857" s="13"/>
      <c r="G857" s="13"/>
      <c r="H857" s="13"/>
      <c r="I857" s="13"/>
      <c r="J857" s="13"/>
    </row>
    <row r="858" spans="1:10">
      <c r="A858" s="13"/>
      <c r="B858" s="13"/>
      <c r="C858" s="13"/>
      <c r="D858" s="13"/>
      <c r="E858" s="13"/>
      <c r="F858" s="13"/>
      <c r="G858" s="13"/>
      <c r="H858" s="13"/>
      <c r="I858" s="13"/>
      <c r="J858" s="13"/>
    </row>
    <row r="859" spans="1:10">
      <c r="A859" s="13"/>
      <c r="B859" s="13"/>
      <c r="C859" s="13"/>
      <c r="D859" s="13"/>
      <c r="E859" s="13"/>
      <c r="F859" s="13"/>
      <c r="G859" s="13"/>
      <c r="H859" s="13"/>
      <c r="I859" s="13"/>
      <c r="J859" s="13"/>
    </row>
    <row r="860" spans="1:10">
      <c r="A860" s="13"/>
      <c r="B860" s="13"/>
      <c r="C860" s="13"/>
      <c r="D860" s="13"/>
      <c r="E860" s="13"/>
      <c r="F860" s="13"/>
      <c r="G860" s="13"/>
      <c r="H860" s="13"/>
      <c r="I860" s="13"/>
      <c r="J860" s="13"/>
    </row>
    <row r="861" spans="1:10">
      <c r="A861" s="13"/>
      <c r="B861" s="13"/>
      <c r="C861" s="13"/>
      <c r="D861" s="13"/>
      <c r="E861" s="13"/>
      <c r="F861" s="13"/>
      <c r="G861" s="13"/>
      <c r="H861" s="13"/>
      <c r="I861" s="13"/>
      <c r="J861" s="13"/>
    </row>
    <row r="862" spans="1:10">
      <c r="A862" s="13"/>
      <c r="B862" s="13"/>
      <c r="C862" s="13"/>
      <c r="D862" s="13"/>
      <c r="E862" s="13"/>
      <c r="F862" s="13"/>
      <c r="G862" s="13"/>
      <c r="H862" s="13"/>
      <c r="I862" s="13"/>
      <c r="J862" s="13"/>
    </row>
    <row r="863" spans="1:10">
      <c r="A863" s="13"/>
      <c r="B863" s="13"/>
      <c r="C863" s="13"/>
      <c r="D863" s="13"/>
      <c r="E863" s="13"/>
      <c r="F863" s="13"/>
      <c r="G863" s="13"/>
      <c r="H863" s="13"/>
      <c r="I863" s="13"/>
      <c r="J863" s="13"/>
    </row>
    <row r="864" spans="1:10">
      <c r="A864" s="13"/>
      <c r="B864" s="13"/>
      <c r="C864" s="13"/>
      <c r="D864" s="13"/>
      <c r="E864" s="13"/>
      <c r="F864" s="13"/>
      <c r="G864" s="13"/>
      <c r="H864" s="13"/>
      <c r="I864" s="13"/>
      <c r="J864" s="13"/>
    </row>
    <row r="865" spans="1:10">
      <c r="A865" s="13"/>
      <c r="B865" s="13"/>
      <c r="C865" s="13"/>
      <c r="D865" s="13"/>
      <c r="E865" s="13"/>
      <c r="F865" s="13"/>
      <c r="G865" s="13"/>
      <c r="H865" s="13"/>
      <c r="I865" s="13"/>
      <c r="J865" s="13"/>
    </row>
    <row r="866" spans="1:10">
      <c r="A866" s="13"/>
      <c r="B866" s="13"/>
      <c r="C866" s="13"/>
      <c r="D866" s="13"/>
      <c r="E866" s="13"/>
      <c r="F866" s="13"/>
      <c r="G866" s="13"/>
      <c r="H866" s="13"/>
      <c r="I866" s="13"/>
      <c r="J866" s="13"/>
    </row>
    <row r="867" spans="1:10">
      <c r="A867" s="13"/>
      <c r="B867" s="13"/>
      <c r="C867" s="13"/>
      <c r="D867" s="13"/>
      <c r="E867" s="13"/>
      <c r="F867" s="13"/>
      <c r="G867" s="13"/>
      <c r="H867" s="13"/>
      <c r="I867" s="13"/>
      <c r="J867" s="13"/>
    </row>
    <row r="868" spans="1:10">
      <c r="A868" s="13"/>
      <c r="B868" s="13"/>
      <c r="C868" s="13"/>
      <c r="D868" s="13"/>
      <c r="E868" s="13"/>
      <c r="F868" s="13"/>
      <c r="G868" s="13"/>
      <c r="H868" s="13"/>
      <c r="I868" s="13"/>
      <c r="J868" s="13"/>
    </row>
    <row r="869" spans="1:10">
      <c r="A869" s="13"/>
      <c r="B869" s="13"/>
      <c r="C869" s="13"/>
      <c r="D869" s="13"/>
      <c r="E869" s="13"/>
      <c r="F869" s="13"/>
      <c r="G869" s="13"/>
      <c r="H869" s="13"/>
      <c r="I869" s="13"/>
      <c r="J869" s="13"/>
    </row>
    <row r="870" spans="1:10">
      <c r="A870" s="13"/>
      <c r="B870" s="13"/>
      <c r="C870" s="13"/>
      <c r="D870" s="13"/>
      <c r="E870" s="13"/>
      <c r="F870" s="13"/>
      <c r="G870" s="13"/>
      <c r="H870" s="13"/>
      <c r="I870" s="13"/>
      <c r="J870" s="13"/>
    </row>
    <row r="871" spans="1:10">
      <c r="A871" s="13"/>
      <c r="B871" s="13"/>
      <c r="C871" s="13"/>
      <c r="D871" s="13"/>
      <c r="E871" s="13"/>
      <c r="F871" s="13"/>
      <c r="G871" s="13"/>
      <c r="H871" s="13"/>
      <c r="I871" s="13"/>
      <c r="J871" s="13"/>
    </row>
    <row r="872" spans="1:10">
      <c r="A872" s="13"/>
      <c r="B872" s="13"/>
      <c r="C872" s="13"/>
      <c r="D872" s="13"/>
      <c r="E872" s="13"/>
      <c r="F872" s="13"/>
      <c r="G872" s="13"/>
      <c r="H872" s="13"/>
      <c r="I872" s="13"/>
      <c r="J872" s="13"/>
    </row>
    <row r="873" spans="1:10">
      <c r="A873" s="13"/>
      <c r="B873" s="13"/>
      <c r="C873" s="13"/>
      <c r="D873" s="13"/>
      <c r="E873" s="13"/>
      <c r="F873" s="13"/>
      <c r="G873" s="13"/>
      <c r="H873" s="13"/>
      <c r="I873" s="13"/>
      <c r="J873" s="13"/>
    </row>
    <row r="874" spans="1:10">
      <c r="A874" s="13"/>
      <c r="B874" s="13"/>
      <c r="C874" s="13"/>
      <c r="D874" s="13"/>
      <c r="E874" s="13"/>
      <c r="F874" s="13"/>
      <c r="G874" s="13"/>
      <c r="H874" s="13"/>
      <c r="I874" s="13"/>
      <c r="J874" s="13"/>
    </row>
    <row r="875" spans="1:10">
      <c r="A875" s="13"/>
      <c r="B875" s="13"/>
      <c r="C875" s="13"/>
      <c r="D875" s="13"/>
      <c r="E875" s="13"/>
      <c r="F875" s="13"/>
      <c r="G875" s="13"/>
      <c r="H875" s="13"/>
      <c r="I875" s="13"/>
      <c r="J875" s="13"/>
    </row>
    <row r="876" spans="1:10">
      <c r="A876" s="13"/>
      <c r="B876" s="13"/>
      <c r="C876" s="13"/>
      <c r="D876" s="13"/>
      <c r="E876" s="13"/>
      <c r="F876" s="13"/>
      <c r="G876" s="13"/>
      <c r="H876" s="13"/>
      <c r="I876" s="13"/>
      <c r="J876" s="13"/>
    </row>
    <row r="877" spans="1:10">
      <c r="A877" s="13"/>
      <c r="B877" s="13"/>
      <c r="C877" s="13"/>
      <c r="D877" s="13"/>
      <c r="E877" s="13"/>
      <c r="F877" s="13"/>
      <c r="G877" s="13"/>
      <c r="H877" s="13"/>
      <c r="I877" s="13"/>
      <c r="J877" s="13"/>
    </row>
    <row r="878" spans="1:10">
      <c r="A878" s="13"/>
      <c r="B878" s="13"/>
      <c r="C878" s="13"/>
      <c r="D878" s="13"/>
      <c r="E878" s="13"/>
      <c r="F878" s="13"/>
      <c r="G878" s="13"/>
      <c r="H878" s="13"/>
      <c r="I878" s="13"/>
      <c r="J878" s="13"/>
    </row>
    <row r="879" spans="1:10">
      <c r="A879" s="13"/>
      <c r="B879" s="13"/>
      <c r="C879" s="13"/>
      <c r="D879" s="13"/>
      <c r="E879" s="13"/>
      <c r="F879" s="13"/>
      <c r="G879" s="13"/>
      <c r="H879" s="13"/>
      <c r="I879" s="13"/>
      <c r="J879" s="13"/>
    </row>
    <row r="880" spans="1:10">
      <c r="A880" s="13"/>
      <c r="B880" s="13"/>
      <c r="C880" s="13"/>
      <c r="D880" s="13"/>
      <c r="E880" s="13"/>
      <c r="F880" s="13"/>
      <c r="G880" s="13"/>
      <c r="H880" s="13"/>
      <c r="I880" s="13"/>
      <c r="J880" s="13"/>
    </row>
    <row r="881" spans="1:10">
      <c r="A881" s="13"/>
      <c r="B881" s="13"/>
      <c r="C881" s="13"/>
      <c r="D881" s="13"/>
      <c r="E881" s="13"/>
      <c r="F881" s="13"/>
      <c r="G881" s="13"/>
      <c r="H881" s="13"/>
      <c r="I881" s="13"/>
      <c r="J881" s="13"/>
    </row>
    <row r="882" spans="1:10">
      <c r="A882" s="13"/>
      <c r="B882" s="13"/>
      <c r="C882" s="13"/>
      <c r="D882" s="13"/>
      <c r="E882" s="13"/>
      <c r="F882" s="13"/>
      <c r="G882" s="13"/>
      <c r="H882" s="13"/>
      <c r="I882" s="13"/>
      <c r="J882" s="13"/>
    </row>
    <row r="883" spans="1:10">
      <c r="A883" s="13"/>
      <c r="B883" s="13"/>
      <c r="C883" s="13"/>
      <c r="D883" s="13"/>
      <c r="E883" s="13"/>
      <c r="F883" s="13"/>
      <c r="G883" s="13"/>
      <c r="H883" s="13"/>
      <c r="I883" s="13"/>
      <c r="J883" s="13"/>
    </row>
    <row r="884" spans="1:10">
      <c r="A884" s="13"/>
      <c r="B884" s="13"/>
      <c r="C884" s="13"/>
      <c r="D884" s="13"/>
      <c r="E884" s="13"/>
      <c r="F884" s="13"/>
      <c r="G884" s="13"/>
      <c r="H884" s="13"/>
      <c r="I884" s="13"/>
      <c r="J884" s="13"/>
    </row>
    <row r="885" spans="1:10">
      <c r="A885" s="13"/>
      <c r="B885" s="13"/>
      <c r="C885" s="13"/>
      <c r="D885" s="13"/>
      <c r="E885" s="13"/>
      <c r="F885" s="13"/>
      <c r="G885" s="13"/>
      <c r="H885" s="13"/>
      <c r="I885" s="13"/>
      <c r="J885" s="13"/>
    </row>
    <row r="886" spans="1:10">
      <c r="A886" s="13"/>
      <c r="B886" s="13"/>
      <c r="C886" s="13"/>
      <c r="D886" s="13"/>
      <c r="E886" s="13"/>
      <c r="F886" s="13"/>
      <c r="G886" s="13"/>
      <c r="H886" s="13"/>
      <c r="I886" s="13"/>
      <c r="J886" s="13"/>
    </row>
    <row r="887" spans="1:10">
      <c r="A887" s="13"/>
      <c r="B887" s="13"/>
      <c r="C887" s="13"/>
      <c r="D887" s="13"/>
      <c r="E887" s="13"/>
      <c r="F887" s="13"/>
      <c r="G887" s="13"/>
      <c r="H887" s="13"/>
      <c r="I887" s="13"/>
      <c r="J887" s="13"/>
    </row>
    <row r="888" spans="1:10">
      <c r="A888" s="13"/>
      <c r="B888" s="13"/>
      <c r="C888" s="13"/>
      <c r="D888" s="13"/>
      <c r="E888" s="13"/>
      <c r="F888" s="13"/>
      <c r="G888" s="13"/>
      <c r="H888" s="13"/>
      <c r="I888" s="13"/>
      <c r="J888" s="13"/>
    </row>
    <row r="889" spans="1:10">
      <c r="A889" s="13"/>
      <c r="B889" s="13"/>
      <c r="C889" s="13"/>
      <c r="D889" s="13"/>
      <c r="E889" s="13"/>
      <c r="F889" s="13"/>
      <c r="G889" s="13"/>
      <c r="H889" s="13"/>
      <c r="I889" s="13"/>
      <c r="J889" s="13"/>
    </row>
    <row r="890" spans="1:10">
      <c r="A890" s="13"/>
      <c r="B890" s="13"/>
      <c r="C890" s="13"/>
      <c r="D890" s="13"/>
      <c r="E890" s="13"/>
      <c r="F890" s="13"/>
      <c r="G890" s="13"/>
      <c r="H890" s="13"/>
      <c r="I890" s="13"/>
      <c r="J890" s="13"/>
    </row>
    <row r="891" spans="1:10">
      <c r="A891" s="13"/>
      <c r="B891" s="13"/>
      <c r="C891" s="13"/>
      <c r="D891" s="13"/>
      <c r="E891" s="13"/>
      <c r="F891" s="13"/>
      <c r="G891" s="13"/>
      <c r="H891" s="13"/>
      <c r="I891" s="13"/>
      <c r="J891" s="13"/>
    </row>
    <row r="892" spans="1:10">
      <c r="A892" s="13"/>
      <c r="B892" s="13"/>
      <c r="C892" s="13"/>
      <c r="D892" s="13"/>
      <c r="E892" s="13"/>
      <c r="F892" s="13"/>
      <c r="G892" s="13"/>
      <c r="H892" s="13"/>
      <c r="I892" s="13"/>
      <c r="J892" s="13"/>
    </row>
    <row r="893" spans="1:10">
      <c r="A893" s="13"/>
      <c r="B893" s="13"/>
      <c r="C893" s="13"/>
      <c r="D893" s="13"/>
      <c r="E893" s="13"/>
      <c r="F893" s="13"/>
      <c r="G893" s="13"/>
      <c r="H893" s="13"/>
      <c r="I893" s="13"/>
      <c r="J893" s="13"/>
    </row>
    <row r="894" spans="1:10">
      <c r="A894" s="13"/>
      <c r="B894" s="13"/>
      <c r="C894" s="13"/>
      <c r="D894" s="13"/>
      <c r="E894" s="13"/>
      <c r="F894" s="13"/>
      <c r="G894" s="13"/>
      <c r="H894" s="13"/>
      <c r="I894" s="13"/>
      <c r="J894" s="13"/>
    </row>
    <row r="895" spans="1:10">
      <c r="A895" s="13"/>
      <c r="B895" s="13"/>
      <c r="C895" s="13"/>
      <c r="D895" s="13"/>
      <c r="E895" s="13"/>
      <c r="F895" s="13"/>
      <c r="G895" s="13"/>
      <c r="H895" s="13"/>
      <c r="I895" s="13"/>
      <c r="J895" s="13"/>
    </row>
    <row r="896" spans="1:10">
      <c r="A896" s="13"/>
      <c r="B896" s="13"/>
      <c r="C896" s="13"/>
      <c r="D896" s="13"/>
      <c r="E896" s="13"/>
      <c r="F896" s="13"/>
      <c r="G896" s="13"/>
      <c r="H896" s="13"/>
      <c r="I896" s="13"/>
      <c r="J896" s="13"/>
    </row>
    <row r="897" spans="1:10">
      <c r="A897" s="13"/>
      <c r="B897" s="13"/>
      <c r="C897" s="13"/>
      <c r="D897" s="13"/>
      <c r="E897" s="13"/>
      <c r="F897" s="13"/>
      <c r="G897" s="13"/>
      <c r="H897" s="13"/>
      <c r="I897" s="13"/>
      <c r="J897" s="13"/>
    </row>
    <row r="898" spans="1:10">
      <c r="A898" s="13"/>
      <c r="B898" s="13"/>
      <c r="C898" s="13"/>
      <c r="D898" s="13"/>
      <c r="E898" s="13"/>
      <c r="F898" s="13"/>
      <c r="G898" s="13"/>
      <c r="H898" s="13"/>
      <c r="I898" s="13"/>
      <c r="J898" s="13"/>
    </row>
    <row r="899" spans="1:10">
      <c r="A899" s="13"/>
      <c r="B899" s="13"/>
      <c r="C899" s="13"/>
      <c r="D899" s="13"/>
      <c r="E899" s="13"/>
      <c r="F899" s="13"/>
      <c r="G899" s="13"/>
      <c r="H899" s="13"/>
      <c r="I899" s="13"/>
      <c r="J899" s="13"/>
    </row>
    <row r="900" spans="1:10">
      <c r="A900" s="13"/>
      <c r="B900" s="13"/>
      <c r="C900" s="13"/>
      <c r="D900" s="13"/>
      <c r="E900" s="13"/>
      <c r="F900" s="13"/>
      <c r="G900" s="13"/>
      <c r="H900" s="13"/>
      <c r="I900" s="13"/>
      <c r="J900" s="13"/>
    </row>
    <row r="901" spans="1:10">
      <c r="A901" s="13"/>
      <c r="B901" s="13"/>
      <c r="C901" s="13"/>
      <c r="D901" s="13"/>
      <c r="E901" s="13"/>
      <c r="F901" s="13"/>
      <c r="G901" s="13"/>
      <c r="H901" s="13"/>
      <c r="I901" s="13"/>
      <c r="J901" s="13"/>
    </row>
    <row r="902" spans="1:10">
      <c r="A902" s="13"/>
      <c r="B902" s="13"/>
      <c r="C902" s="13"/>
      <c r="D902" s="13"/>
      <c r="E902" s="13"/>
      <c r="F902" s="13"/>
      <c r="G902" s="13"/>
      <c r="H902" s="13"/>
      <c r="I902" s="13"/>
      <c r="J902" s="13"/>
    </row>
    <row r="903" spans="1:10">
      <c r="A903" s="13"/>
      <c r="B903" s="13"/>
      <c r="C903" s="13"/>
      <c r="D903" s="13"/>
      <c r="E903" s="13"/>
      <c r="F903" s="13"/>
      <c r="G903" s="13"/>
      <c r="H903" s="13"/>
      <c r="I903" s="13"/>
      <c r="J903" s="13"/>
    </row>
    <row r="904" spans="1:10">
      <c r="A904" s="13"/>
      <c r="B904" s="13"/>
      <c r="C904" s="13"/>
      <c r="D904" s="13"/>
      <c r="E904" s="13"/>
      <c r="F904" s="13"/>
      <c r="G904" s="13"/>
      <c r="H904" s="13"/>
      <c r="I904" s="13"/>
      <c r="J904" s="13"/>
    </row>
    <row r="905" spans="1:10">
      <c r="A905" s="13"/>
      <c r="B905" s="13"/>
      <c r="C905" s="13"/>
      <c r="D905" s="13"/>
      <c r="E905" s="13"/>
      <c r="F905" s="13"/>
      <c r="G905" s="13"/>
      <c r="H905" s="13"/>
      <c r="I905" s="13"/>
      <c r="J905" s="13"/>
    </row>
    <row r="906" spans="1:10">
      <c r="A906" s="13"/>
      <c r="B906" s="13"/>
      <c r="C906" s="13"/>
      <c r="D906" s="13"/>
      <c r="E906" s="13"/>
      <c r="F906" s="13"/>
      <c r="G906" s="13"/>
      <c r="H906" s="13"/>
      <c r="I906" s="13"/>
      <c r="J906" s="13"/>
    </row>
    <row r="907" spans="1:10">
      <c r="A907" s="13"/>
      <c r="B907" s="13"/>
      <c r="C907" s="13"/>
      <c r="D907" s="13"/>
      <c r="E907" s="13"/>
      <c r="F907" s="13"/>
      <c r="G907" s="13"/>
      <c r="H907" s="13"/>
      <c r="I907" s="13"/>
      <c r="J907" s="13"/>
    </row>
    <row r="908" spans="1:10">
      <c r="A908" s="13"/>
      <c r="B908" s="13"/>
      <c r="C908" s="13"/>
      <c r="D908" s="13"/>
      <c r="E908" s="13"/>
      <c r="F908" s="13"/>
      <c r="G908" s="13"/>
      <c r="H908" s="13"/>
      <c r="I908" s="13"/>
      <c r="J908" s="13"/>
    </row>
    <row r="909" spans="1:10">
      <c r="A909" s="13"/>
      <c r="B909" s="13"/>
      <c r="C909" s="13"/>
      <c r="D909" s="13"/>
      <c r="E909" s="13"/>
      <c r="F909" s="13"/>
      <c r="G909" s="13"/>
      <c r="H909" s="13"/>
      <c r="I909" s="13"/>
      <c r="J909" s="13"/>
    </row>
    <row r="910" spans="1:10">
      <c r="A910" s="13"/>
      <c r="B910" s="13"/>
      <c r="C910" s="13"/>
      <c r="D910" s="13"/>
      <c r="E910" s="13"/>
      <c r="F910" s="13"/>
      <c r="G910" s="13"/>
      <c r="H910" s="13"/>
      <c r="I910" s="13"/>
      <c r="J910" s="13"/>
    </row>
    <row r="911" spans="1:10">
      <c r="A911" s="13"/>
      <c r="B911" s="13"/>
      <c r="C911" s="13"/>
      <c r="D911" s="13"/>
      <c r="E911" s="13"/>
      <c r="F911" s="13"/>
      <c r="G911" s="13"/>
      <c r="H911" s="13"/>
      <c r="I911" s="13"/>
      <c r="J911" s="13"/>
    </row>
    <row r="912" spans="1:10">
      <c r="A912" s="13"/>
      <c r="B912" s="13"/>
      <c r="C912" s="13"/>
      <c r="D912" s="13"/>
      <c r="E912" s="13"/>
      <c r="F912" s="13"/>
      <c r="G912" s="13"/>
      <c r="H912" s="13"/>
      <c r="I912" s="13"/>
      <c r="J912" s="13"/>
    </row>
    <row r="913" spans="1:10">
      <c r="A913" s="13"/>
      <c r="B913" s="13"/>
      <c r="C913" s="13"/>
      <c r="D913" s="13"/>
      <c r="E913" s="13"/>
      <c r="F913" s="13"/>
      <c r="G913" s="13"/>
      <c r="H913" s="13"/>
      <c r="I913" s="13"/>
      <c r="J913" s="13"/>
    </row>
    <row r="914" spans="1:10">
      <c r="A914" s="13"/>
      <c r="B914" s="13"/>
      <c r="C914" s="13"/>
      <c r="D914" s="13"/>
      <c r="E914" s="13"/>
      <c r="F914" s="13"/>
      <c r="G914" s="13"/>
      <c r="H914" s="13"/>
      <c r="I914" s="13"/>
      <c r="J914" s="13"/>
    </row>
    <row r="915" spans="1:10">
      <c r="A915" s="13"/>
      <c r="B915" s="13"/>
      <c r="C915" s="13"/>
      <c r="D915" s="13"/>
      <c r="E915" s="13"/>
      <c r="F915" s="13"/>
      <c r="G915" s="13"/>
      <c r="H915" s="13"/>
      <c r="I915" s="13"/>
      <c r="J915" s="13"/>
    </row>
    <row r="916" spans="1:10">
      <c r="A916" s="13"/>
      <c r="B916" s="13"/>
      <c r="C916" s="13"/>
      <c r="D916" s="13"/>
      <c r="E916" s="13"/>
      <c r="F916" s="13"/>
      <c r="G916" s="13"/>
      <c r="H916" s="13"/>
      <c r="I916" s="13"/>
      <c r="J916" s="13"/>
    </row>
    <row r="917" spans="1:10">
      <c r="A917" s="13"/>
      <c r="B917" s="13"/>
      <c r="C917" s="13"/>
      <c r="D917" s="13"/>
      <c r="E917" s="13"/>
      <c r="F917" s="13"/>
      <c r="G917" s="13"/>
      <c r="H917" s="13"/>
      <c r="I917" s="13"/>
      <c r="J917" s="13"/>
    </row>
    <row r="918" spans="1:10">
      <c r="A918" s="13"/>
      <c r="B918" s="13"/>
      <c r="C918" s="13"/>
      <c r="D918" s="13"/>
      <c r="E918" s="13"/>
      <c r="F918" s="13"/>
      <c r="G918" s="13"/>
      <c r="H918" s="13"/>
      <c r="I918" s="13"/>
      <c r="J918" s="13"/>
    </row>
    <row r="919" spans="1:10">
      <c r="A919" s="13"/>
      <c r="B919" s="13"/>
      <c r="C919" s="13"/>
      <c r="D919" s="13"/>
      <c r="E919" s="13"/>
      <c r="F919" s="13"/>
      <c r="G919" s="13"/>
      <c r="H919" s="13"/>
      <c r="I919" s="13"/>
      <c r="J919" s="13"/>
    </row>
    <row r="920" spans="1:10">
      <c r="A920" s="13"/>
      <c r="B920" s="13"/>
      <c r="C920" s="13"/>
      <c r="D920" s="13"/>
      <c r="E920" s="13"/>
      <c r="F920" s="13"/>
      <c r="G920" s="13"/>
      <c r="H920" s="13"/>
      <c r="I920" s="13"/>
      <c r="J920" s="13"/>
    </row>
    <row r="921" spans="1:10">
      <c r="A921" s="13"/>
      <c r="B921" s="13"/>
      <c r="C921" s="13"/>
      <c r="D921" s="13"/>
      <c r="E921" s="13"/>
      <c r="F921" s="13"/>
      <c r="G921" s="13"/>
      <c r="H921" s="13"/>
      <c r="I921" s="13"/>
      <c r="J921" s="13"/>
    </row>
    <row r="922" spans="1:10">
      <c r="A922" s="13"/>
      <c r="B922" s="13"/>
      <c r="C922" s="13"/>
      <c r="D922" s="13"/>
      <c r="E922" s="13"/>
      <c r="F922" s="13"/>
      <c r="G922" s="13"/>
      <c r="H922" s="13"/>
      <c r="I922" s="13"/>
      <c r="J922" s="13"/>
    </row>
    <row r="923" spans="1:10">
      <c r="A923" s="13"/>
      <c r="B923" s="13"/>
      <c r="C923" s="13"/>
      <c r="D923" s="13"/>
      <c r="E923" s="13"/>
      <c r="F923" s="13"/>
      <c r="G923" s="13"/>
      <c r="H923" s="13"/>
      <c r="I923" s="13"/>
      <c r="J923" s="13"/>
    </row>
    <row r="924" spans="1:10">
      <c r="A924" s="13"/>
      <c r="B924" s="13"/>
      <c r="C924" s="13"/>
      <c r="D924" s="13"/>
      <c r="E924" s="13"/>
      <c r="F924" s="13"/>
      <c r="G924" s="13"/>
      <c r="H924" s="13"/>
      <c r="I924" s="13"/>
      <c r="J924" s="13"/>
    </row>
    <row r="925" spans="1:10">
      <c r="A925" s="13"/>
      <c r="B925" s="13"/>
      <c r="C925" s="13"/>
      <c r="D925" s="13"/>
      <c r="E925" s="13"/>
      <c r="F925" s="13"/>
      <c r="G925" s="13"/>
      <c r="H925" s="13"/>
      <c r="I925" s="13"/>
      <c r="J925" s="13"/>
    </row>
    <row r="926" spans="1:10">
      <c r="A926" s="13"/>
      <c r="B926" s="13"/>
      <c r="C926" s="13"/>
      <c r="D926" s="13"/>
      <c r="E926" s="13"/>
      <c r="F926" s="13"/>
      <c r="G926" s="13"/>
      <c r="H926" s="13"/>
      <c r="I926" s="13"/>
      <c r="J926" s="13"/>
    </row>
    <row r="927" spans="1:10">
      <c r="A927" s="13"/>
      <c r="B927" s="13"/>
      <c r="C927" s="13"/>
      <c r="D927" s="13"/>
      <c r="E927" s="13"/>
      <c r="F927" s="13"/>
      <c r="G927" s="13"/>
      <c r="H927" s="13"/>
      <c r="I927" s="13"/>
      <c r="J927" s="13"/>
    </row>
    <row r="928" spans="1:10">
      <c r="A928" s="13"/>
      <c r="B928" s="13"/>
      <c r="C928" s="13"/>
      <c r="D928" s="13"/>
      <c r="E928" s="13"/>
      <c r="F928" s="13"/>
      <c r="G928" s="13"/>
      <c r="H928" s="13"/>
      <c r="I928" s="13"/>
      <c r="J928" s="13"/>
    </row>
    <row r="929" spans="1:10">
      <c r="A929" s="13"/>
      <c r="B929" s="13"/>
      <c r="C929" s="13"/>
      <c r="D929" s="13"/>
      <c r="E929" s="13"/>
      <c r="F929" s="13"/>
      <c r="G929" s="13"/>
      <c r="H929" s="13"/>
      <c r="I929" s="13"/>
      <c r="J929" s="13"/>
    </row>
    <row r="930" spans="1:10">
      <c r="A930" s="13"/>
      <c r="B930" s="13"/>
      <c r="C930" s="13"/>
      <c r="D930" s="13"/>
      <c r="E930" s="13"/>
      <c r="F930" s="13"/>
      <c r="G930" s="13"/>
      <c r="H930" s="13"/>
      <c r="I930" s="13"/>
      <c r="J930" s="13"/>
    </row>
    <row r="931" spans="1:10">
      <c r="A931" s="13"/>
      <c r="B931" s="13"/>
      <c r="C931" s="13"/>
      <c r="D931" s="13"/>
      <c r="E931" s="13"/>
      <c r="F931" s="13"/>
      <c r="G931" s="13"/>
      <c r="H931" s="13"/>
      <c r="I931" s="13"/>
      <c r="J931" s="13"/>
    </row>
    <row r="932" spans="1:10">
      <c r="A932" s="13"/>
      <c r="B932" s="13"/>
      <c r="C932" s="13"/>
      <c r="D932" s="13"/>
      <c r="E932" s="13"/>
      <c r="F932" s="13"/>
      <c r="G932" s="13"/>
      <c r="H932" s="13"/>
      <c r="I932" s="13"/>
      <c r="J932" s="13"/>
    </row>
    <row r="933" spans="1:10">
      <c r="A933" s="13"/>
      <c r="B933" s="13"/>
      <c r="C933" s="13"/>
      <c r="D933" s="13"/>
      <c r="E933" s="13"/>
      <c r="F933" s="13"/>
      <c r="G933" s="13"/>
      <c r="H933" s="13"/>
      <c r="I933" s="13"/>
      <c r="J933" s="13"/>
    </row>
    <row r="934" spans="1:10">
      <c r="A934" s="13"/>
      <c r="B934" s="13"/>
      <c r="C934" s="13"/>
      <c r="D934" s="13"/>
      <c r="E934" s="13"/>
      <c r="F934" s="13"/>
      <c r="G934" s="13"/>
      <c r="H934" s="13"/>
      <c r="I934" s="13"/>
      <c r="J934" s="13"/>
    </row>
    <row r="935" spans="1:10">
      <c r="A935" s="13"/>
      <c r="B935" s="13"/>
      <c r="C935" s="13"/>
      <c r="D935" s="13"/>
      <c r="E935" s="13"/>
      <c r="F935" s="13"/>
      <c r="G935" s="13"/>
      <c r="H935" s="13"/>
      <c r="I935" s="13"/>
      <c r="J935" s="13"/>
    </row>
    <row r="936" spans="1:10">
      <c r="A936" s="13"/>
      <c r="B936" s="13"/>
      <c r="C936" s="13"/>
      <c r="D936" s="13"/>
      <c r="E936" s="13"/>
      <c r="F936" s="13"/>
      <c r="G936" s="13"/>
      <c r="H936" s="13"/>
      <c r="I936" s="13"/>
      <c r="J936" s="13"/>
    </row>
    <row r="937" spans="1:10">
      <c r="A937" s="13"/>
      <c r="B937" s="13"/>
      <c r="C937" s="13"/>
      <c r="D937" s="13"/>
      <c r="E937" s="13"/>
      <c r="F937" s="13"/>
      <c r="G937" s="13"/>
      <c r="H937" s="13"/>
      <c r="I937" s="13"/>
      <c r="J937" s="13"/>
    </row>
    <row r="938" spans="1:10">
      <c r="A938" s="13"/>
      <c r="B938" s="13"/>
      <c r="C938" s="13"/>
      <c r="D938" s="13"/>
      <c r="E938" s="13"/>
      <c r="F938" s="13"/>
      <c r="G938" s="13"/>
      <c r="H938" s="13"/>
      <c r="I938" s="13"/>
      <c r="J938" s="13"/>
    </row>
    <row r="939" spans="1:10">
      <c r="A939" s="13"/>
      <c r="B939" s="13"/>
      <c r="C939" s="13"/>
      <c r="D939" s="13"/>
      <c r="E939" s="13"/>
      <c r="F939" s="13"/>
      <c r="G939" s="13"/>
      <c r="H939" s="13"/>
      <c r="I939" s="13"/>
      <c r="J939" s="13"/>
    </row>
    <row r="940" spans="1:10">
      <c r="A940" s="13"/>
      <c r="B940" s="13"/>
      <c r="C940" s="13"/>
      <c r="D940" s="13"/>
      <c r="E940" s="13"/>
      <c r="F940" s="13"/>
      <c r="G940" s="13"/>
      <c r="H940" s="13"/>
      <c r="I940" s="13"/>
      <c r="J940" s="13"/>
    </row>
    <row r="941" spans="1:10">
      <c r="A941" s="13"/>
      <c r="B941" s="13"/>
      <c r="C941" s="13"/>
      <c r="D941" s="13"/>
      <c r="E941" s="13"/>
      <c r="F941" s="13"/>
      <c r="G941" s="13"/>
      <c r="H941" s="13"/>
      <c r="I941" s="13"/>
      <c r="J941" s="13"/>
    </row>
    <row r="942" spans="1:10">
      <c r="A942" s="13"/>
      <c r="B942" s="13"/>
      <c r="C942" s="13"/>
      <c r="D942" s="13"/>
      <c r="E942" s="13"/>
      <c r="F942" s="13"/>
      <c r="G942" s="13"/>
      <c r="H942" s="13"/>
      <c r="I942" s="13"/>
      <c r="J942" s="13"/>
    </row>
    <row r="943" spans="1:10">
      <c r="A943" s="13"/>
      <c r="B943" s="13"/>
      <c r="C943" s="13"/>
      <c r="D943" s="13"/>
      <c r="E943" s="13"/>
      <c r="F943" s="13"/>
      <c r="G943" s="13"/>
      <c r="H943" s="13"/>
      <c r="I943" s="13"/>
      <c r="J943" s="13"/>
    </row>
    <row r="944" spans="1:10">
      <c r="A944" s="13"/>
      <c r="B944" s="13"/>
      <c r="C944" s="13"/>
      <c r="D944" s="13"/>
      <c r="E944" s="13"/>
      <c r="F944" s="13"/>
      <c r="G944" s="13"/>
      <c r="H944" s="13"/>
      <c r="I944" s="13"/>
      <c r="J944" s="13"/>
    </row>
    <row r="945" spans="1:10">
      <c r="A945" s="13"/>
      <c r="B945" s="13"/>
      <c r="C945" s="13"/>
      <c r="D945" s="13"/>
      <c r="E945" s="13"/>
      <c r="F945" s="13"/>
      <c r="G945" s="13"/>
      <c r="H945" s="13"/>
      <c r="I945" s="13"/>
      <c r="J945" s="13"/>
    </row>
    <row r="946" spans="1:10">
      <c r="A946" s="13"/>
      <c r="B946" s="13"/>
      <c r="C946" s="13"/>
      <c r="D946" s="13"/>
      <c r="E946" s="13"/>
      <c r="F946" s="13"/>
      <c r="G946" s="13"/>
      <c r="H946" s="13"/>
      <c r="I946" s="13"/>
      <c r="J946" s="13"/>
    </row>
    <row r="947" spans="1:10">
      <c r="A947" s="13"/>
      <c r="B947" s="13"/>
      <c r="C947" s="13"/>
      <c r="D947" s="13"/>
      <c r="E947" s="13"/>
      <c r="F947" s="13"/>
      <c r="G947" s="13"/>
      <c r="H947" s="13"/>
      <c r="I947" s="13"/>
      <c r="J947" s="13"/>
    </row>
    <row r="948" spans="1:10">
      <c r="A948" s="13"/>
      <c r="B948" s="13"/>
      <c r="C948" s="13"/>
      <c r="D948" s="13"/>
      <c r="E948" s="13"/>
      <c r="F948" s="13"/>
      <c r="G948" s="13"/>
      <c r="H948" s="13"/>
      <c r="I948" s="13"/>
      <c r="J948" s="13"/>
    </row>
    <row r="949" spans="1:10">
      <c r="A949" s="13"/>
      <c r="B949" s="13"/>
      <c r="C949" s="13"/>
      <c r="D949" s="13"/>
      <c r="E949" s="13"/>
      <c r="F949" s="13"/>
      <c r="G949" s="13"/>
      <c r="H949" s="13"/>
      <c r="I949" s="13"/>
      <c r="J949" s="13"/>
    </row>
    <row r="950" spans="1:10">
      <c r="A950" s="13"/>
      <c r="B950" s="13"/>
      <c r="C950" s="13"/>
      <c r="D950" s="13"/>
      <c r="E950" s="13"/>
      <c r="F950" s="13"/>
      <c r="G950" s="13"/>
      <c r="H950" s="13"/>
      <c r="I950" s="13"/>
      <c r="J950" s="13"/>
    </row>
    <row r="951" spans="1:10">
      <c r="A951" s="13"/>
      <c r="B951" s="13"/>
      <c r="C951" s="13"/>
      <c r="D951" s="13"/>
      <c r="E951" s="13"/>
      <c r="F951" s="13"/>
      <c r="G951" s="13"/>
      <c r="H951" s="13"/>
      <c r="I951" s="13"/>
      <c r="J951" s="13"/>
    </row>
    <row r="952" spans="1:10">
      <c r="A952" s="13"/>
      <c r="B952" s="13"/>
      <c r="C952" s="13"/>
      <c r="D952" s="13"/>
      <c r="E952" s="13"/>
      <c r="F952" s="13"/>
      <c r="G952" s="13"/>
      <c r="H952" s="13"/>
      <c r="I952" s="13"/>
      <c r="J952" s="13"/>
    </row>
    <row r="953" spans="1:10">
      <c r="A953" s="13"/>
      <c r="B953" s="13"/>
      <c r="C953" s="13"/>
      <c r="D953" s="13"/>
      <c r="E953" s="13"/>
      <c r="F953" s="13"/>
      <c r="G953" s="13"/>
      <c r="H953" s="13"/>
      <c r="I953" s="13"/>
      <c r="J953" s="13"/>
    </row>
    <row r="954" spans="1:10">
      <c r="A954" s="13"/>
      <c r="B954" s="13"/>
      <c r="C954" s="13"/>
      <c r="D954" s="13"/>
      <c r="E954" s="13"/>
      <c r="F954" s="13"/>
      <c r="G954" s="13"/>
      <c r="H954" s="13"/>
      <c r="I954" s="13"/>
      <c r="J954" s="13"/>
    </row>
    <row r="955" spans="1:10">
      <c r="A955" s="13"/>
      <c r="B955" s="13"/>
      <c r="C955" s="13"/>
      <c r="D955" s="13"/>
      <c r="E955" s="13"/>
      <c r="F955" s="13"/>
      <c r="G955" s="13"/>
      <c r="H955" s="13"/>
      <c r="I955" s="13"/>
      <c r="J955" s="13"/>
    </row>
    <row r="956" spans="1:10">
      <c r="A956" s="13"/>
      <c r="B956" s="13"/>
      <c r="C956" s="13"/>
      <c r="D956" s="13"/>
      <c r="E956" s="13"/>
      <c r="F956" s="13"/>
      <c r="G956" s="13"/>
      <c r="H956" s="13"/>
      <c r="I956" s="13"/>
      <c r="J956" s="13"/>
    </row>
    <row r="957" spans="1:10">
      <c r="A957" s="13"/>
      <c r="B957" s="13"/>
      <c r="C957" s="13"/>
      <c r="D957" s="13"/>
      <c r="E957" s="13"/>
      <c r="F957" s="13"/>
      <c r="G957" s="13"/>
      <c r="H957" s="13"/>
      <c r="I957" s="13"/>
      <c r="J957" s="13"/>
    </row>
    <row r="958" spans="1:10">
      <c r="A958" s="13"/>
      <c r="B958" s="13"/>
      <c r="C958" s="13"/>
      <c r="D958" s="13"/>
      <c r="E958" s="13"/>
      <c r="F958" s="13"/>
      <c r="G958" s="13"/>
      <c r="H958" s="13"/>
      <c r="I958" s="13"/>
      <c r="J958" s="13"/>
    </row>
    <row r="959" spans="1:10">
      <c r="A959" s="13"/>
      <c r="B959" s="13"/>
      <c r="C959" s="13"/>
      <c r="D959" s="13"/>
      <c r="E959" s="13"/>
      <c r="F959" s="13"/>
      <c r="G959" s="13"/>
      <c r="H959" s="13"/>
      <c r="I959" s="13"/>
      <c r="J959" s="13"/>
    </row>
    <row r="960" spans="1:10">
      <c r="A960" s="13"/>
      <c r="B960" s="13"/>
      <c r="C960" s="13"/>
      <c r="D960" s="13"/>
      <c r="E960" s="13"/>
      <c r="F960" s="13"/>
      <c r="G960" s="13"/>
      <c r="H960" s="13"/>
      <c r="I960" s="13"/>
      <c r="J960" s="13"/>
    </row>
    <row r="961" spans="1:10">
      <c r="A961" s="13"/>
      <c r="B961" s="13"/>
      <c r="C961" s="13"/>
      <c r="D961" s="13"/>
      <c r="E961" s="13"/>
      <c r="F961" s="13"/>
      <c r="G961" s="13"/>
      <c r="H961" s="13"/>
      <c r="I961" s="13"/>
      <c r="J961" s="13"/>
    </row>
    <row r="962" spans="1:10">
      <c r="A962" s="13"/>
      <c r="B962" s="13"/>
      <c r="C962" s="13"/>
      <c r="D962" s="13"/>
      <c r="E962" s="13"/>
      <c r="F962" s="13"/>
      <c r="G962" s="13"/>
      <c r="H962" s="13"/>
      <c r="I962" s="13"/>
      <c r="J962" s="13"/>
    </row>
    <row r="963" spans="1:10">
      <c r="A963" s="13"/>
      <c r="B963" s="13"/>
      <c r="C963" s="13"/>
      <c r="D963" s="13"/>
      <c r="E963" s="13"/>
      <c r="F963" s="13"/>
      <c r="G963" s="13"/>
      <c r="H963" s="13"/>
      <c r="I963" s="13"/>
      <c r="J963" s="13"/>
    </row>
    <row r="964" spans="1:10">
      <c r="A964" s="13"/>
      <c r="B964" s="13"/>
      <c r="C964" s="13"/>
      <c r="D964" s="13"/>
      <c r="E964" s="13"/>
      <c r="F964" s="13"/>
      <c r="G964" s="13"/>
      <c r="H964" s="13"/>
      <c r="I964" s="13"/>
      <c r="J964" s="13"/>
    </row>
    <row r="965" spans="1:10">
      <c r="A965" s="13"/>
      <c r="B965" s="13"/>
      <c r="C965" s="13"/>
      <c r="D965" s="13"/>
      <c r="E965" s="13"/>
      <c r="F965" s="13"/>
      <c r="G965" s="13"/>
      <c r="H965" s="13"/>
      <c r="I965" s="13"/>
      <c r="J965" s="13"/>
    </row>
    <row r="966" spans="1:10">
      <c r="A966" s="13"/>
      <c r="B966" s="13"/>
      <c r="C966" s="13"/>
      <c r="D966" s="13"/>
      <c r="E966" s="13"/>
      <c r="F966" s="13"/>
      <c r="G966" s="13"/>
      <c r="H966" s="13"/>
      <c r="I966" s="13"/>
      <c r="J966" s="13"/>
    </row>
    <row r="967" spans="1:10">
      <c r="A967" s="13"/>
      <c r="B967" s="13"/>
      <c r="C967" s="13"/>
      <c r="D967" s="13"/>
      <c r="E967" s="13"/>
      <c r="F967" s="13"/>
      <c r="G967" s="13"/>
      <c r="H967" s="13"/>
      <c r="I967" s="13"/>
      <c r="J967" s="13"/>
    </row>
    <row r="968" spans="1:10">
      <c r="A968" s="13"/>
      <c r="B968" s="13"/>
      <c r="C968" s="13"/>
      <c r="D968" s="13"/>
      <c r="E968" s="13"/>
      <c r="F968" s="13"/>
      <c r="G968" s="13"/>
      <c r="H968" s="13"/>
      <c r="I968" s="13"/>
      <c r="J968" s="13"/>
    </row>
    <row r="969" spans="1:10">
      <c r="A969" s="13"/>
      <c r="B969" s="13"/>
      <c r="C969" s="13"/>
      <c r="D969" s="13"/>
      <c r="E969" s="13"/>
      <c r="F969" s="13"/>
      <c r="G969" s="13"/>
      <c r="H969" s="13"/>
      <c r="I969" s="13"/>
      <c r="J969" s="13"/>
    </row>
    <row r="970" spans="1:10">
      <c r="A970" s="13"/>
      <c r="B970" s="13"/>
      <c r="C970" s="13"/>
      <c r="D970" s="13"/>
      <c r="E970" s="13"/>
      <c r="F970" s="13"/>
      <c r="G970" s="13"/>
      <c r="H970" s="13"/>
      <c r="I970" s="13"/>
      <c r="J970" s="13"/>
    </row>
    <row r="971" spans="1:10">
      <c r="A971" s="13"/>
      <c r="B971" s="13"/>
      <c r="C971" s="13"/>
      <c r="D971" s="13"/>
      <c r="E971" s="13"/>
      <c r="F971" s="13"/>
      <c r="G971" s="13"/>
      <c r="H971" s="13"/>
      <c r="I971" s="13"/>
      <c r="J971" s="13"/>
    </row>
    <row r="972" spans="1:10">
      <c r="A972" s="13"/>
      <c r="B972" s="13"/>
      <c r="C972" s="13"/>
      <c r="D972" s="13"/>
      <c r="E972" s="13"/>
      <c r="F972" s="13"/>
      <c r="G972" s="13"/>
      <c r="H972" s="13"/>
      <c r="I972" s="13"/>
      <c r="J972" s="13"/>
    </row>
    <row r="973" spans="1:10">
      <c r="A973" s="13"/>
      <c r="B973" s="13"/>
      <c r="C973" s="13"/>
      <c r="D973" s="13"/>
      <c r="E973" s="13"/>
      <c r="F973" s="13"/>
      <c r="G973" s="13"/>
      <c r="H973" s="13"/>
      <c r="I973" s="13"/>
      <c r="J973" s="13"/>
    </row>
    <row r="974" spans="1:10">
      <c r="A974" s="13"/>
      <c r="B974" s="13"/>
      <c r="C974" s="13"/>
      <c r="D974" s="13"/>
      <c r="E974" s="13"/>
      <c r="F974" s="13"/>
      <c r="G974" s="13"/>
      <c r="H974" s="13"/>
      <c r="I974" s="13"/>
      <c r="J974" s="13"/>
    </row>
    <row r="975" spans="1:10">
      <c r="A975" s="13"/>
      <c r="B975" s="13"/>
      <c r="C975" s="13"/>
      <c r="D975" s="13"/>
      <c r="E975" s="13"/>
      <c r="F975" s="13"/>
      <c r="G975" s="13"/>
      <c r="H975" s="13"/>
      <c r="I975" s="13"/>
      <c r="J975" s="13"/>
    </row>
    <row r="976" spans="1:10">
      <c r="A976" s="13"/>
      <c r="B976" s="13"/>
      <c r="C976" s="13"/>
      <c r="D976" s="13"/>
      <c r="E976" s="13"/>
      <c r="F976" s="13"/>
      <c r="G976" s="13"/>
      <c r="H976" s="13"/>
      <c r="I976" s="13"/>
      <c r="J976" s="13"/>
    </row>
    <row r="977" spans="1:10">
      <c r="A977" s="13"/>
      <c r="B977" s="13"/>
      <c r="C977" s="13"/>
      <c r="D977" s="13"/>
      <c r="E977" s="13"/>
      <c r="F977" s="13"/>
      <c r="G977" s="13"/>
      <c r="H977" s="13"/>
      <c r="I977" s="13"/>
      <c r="J977" s="13"/>
    </row>
    <row r="978" spans="1:10">
      <c r="A978" s="13"/>
      <c r="B978" s="13"/>
      <c r="C978" s="13"/>
      <c r="D978" s="13"/>
      <c r="E978" s="13"/>
      <c r="F978" s="13"/>
      <c r="G978" s="13"/>
      <c r="H978" s="13"/>
      <c r="I978" s="13"/>
      <c r="J978" s="13"/>
    </row>
    <row r="979" spans="1:10">
      <c r="A979" s="13"/>
      <c r="B979" s="13"/>
      <c r="C979" s="13"/>
      <c r="D979" s="13"/>
      <c r="E979" s="13"/>
      <c r="F979" s="13"/>
      <c r="G979" s="13"/>
      <c r="H979" s="13"/>
      <c r="I979" s="13"/>
      <c r="J979" s="13"/>
    </row>
    <row r="980" spans="1:10">
      <c r="A980" s="13"/>
      <c r="B980" s="13"/>
      <c r="C980" s="13"/>
      <c r="D980" s="13"/>
      <c r="E980" s="13"/>
      <c r="F980" s="13"/>
      <c r="G980" s="13"/>
      <c r="H980" s="13"/>
      <c r="I980" s="13"/>
      <c r="J980" s="13"/>
    </row>
    <row r="981" spans="1:10">
      <c r="A981" s="13"/>
      <c r="B981" s="13"/>
      <c r="C981" s="13"/>
      <c r="D981" s="13"/>
      <c r="E981" s="13"/>
      <c r="F981" s="13"/>
      <c r="G981" s="13"/>
      <c r="H981" s="13"/>
      <c r="I981" s="13"/>
      <c r="J981" s="13"/>
    </row>
    <row r="982" spans="1:10">
      <c r="A982" s="13"/>
      <c r="B982" s="13"/>
      <c r="C982" s="13"/>
      <c r="D982" s="13"/>
      <c r="E982" s="13"/>
      <c r="F982" s="13"/>
      <c r="G982" s="13"/>
      <c r="H982" s="13"/>
      <c r="I982" s="13"/>
      <c r="J982" s="13"/>
    </row>
    <row r="983" spans="1:10">
      <c r="A983" s="13"/>
      <c r="B983" s="13"/>
      <c r="C983" s="13"/>
      <c r="D983" s="13"/>
      <c r="E983" s="13"/>
      <c r="F983" s="13"/>
      <c r="G983" s="13"/>
      <c r="H983" s="13"/>
      <c r="I983" s="13"/>
      <c r="J983" s="13"/>
    </row>
    <row r="984" spans="1:10">
      <c r="A984" s="13"/>
      <c r="B984" s="13"/>
      <c r="C984" s="13"/>
      <c r="D984" s="13"/>
      <c r="E984" s="13"/>
      <c r="F984" s="13"/>
      <c r="G984" s="13"/>
      <c r="H984" s="13"/>
      <c r="I984" s="13"/>
      <c r="J984" s="13"/>
    </row>
    <row r="985" spans="1:10">
      <c r="A985" s="13"/>
      <c r="B985" s="13"/>
      <c r="C985" s="13"/>
      <c r="D985" s="13"/>
      <c r="E985" s="13"/>
      <c r="F985" s="13"/>
      <c r="G985" s="13"/>
      <c r="H985" s="13"/>
      <c r="I985" s="13"/>
      <c r="J985" s="13"/>
    </row>
    <row r="986" spans="1:10">
      <c r="A986" s="13"/>
      <c r="B986" s="13"/>
      <c r="C986" s="13"/>
      <c r="D986" s="13"/>
      <c r="E986" s="13"/>
      <c r="F986" s="13"/>
      <c r="G986" s="13"/>
      <c r="H986" s="13"/>
      <c r="I986" s="13"/>
      <c r="J986" s="13"/>
    </row>
    <row r="987" spans="1:10">
      <c r="A987" s="13"/>
      <c r="B987" s="13"/>
      <c r="C987" s="13"/>
      <c r="D987" s="13"/>
      <c r="E987" s="13"/>
      <c r="F987" s="13"/>
      <c r="G987" s="13"/>
      <c r="H987" s="13"/>
      <c r="I987" s="13"/>
      <c r="J987" s="13"/>
    </row>
    <row r="988" spans="1:10">
      <c r="A988" s="13"/>
      <c r="B988" s="13"/>
      <c r="C988" s="13"/>
      <c r="D988" s="13"/>
      <c r="E988" s="13"/>
      <c r="F988" s="13"/>
      <c r="G988" s="13"/>
      <c r="H988" s="13"/>
      <c r="I988" s="13"/>
      <c r="J988" s="13"/>
    </row>
    <row r="989" spans="1:10">
      <c r="A989" s="13"/>
      <c r="B989" s="13"/>
      <c r="C989" s="13"/>
      <c r="D989" s="13"/>
      <c r="E989" s="13"/>
      <c r="F989" s="13"/>
      <c r="G989" s="13"/>
      <c r="H989" s="13"/>
      <c r="I989" s="13"/>
      <c r="J989" s="13"/>
    </row>
    <row r="990" spans="1:10">
      <c r="A990" s="13"/>
      <c r="B990" s="13"/>
      <c r="C990" s="13"/>
      <c r="D990" s="13"/>
      <c r="E990" s="13"/>
      <c r="F990" s="13"/>
      <c r="G990" s="13"/>
      <c r="H990" s="13"/>
      <c r="I990" s="13"/>
      <c r="J990" s="13"/>
    </row>
    <row r="991" spans="1:10">
      <c r="A991" s="13"/>
      <c r="B991" s="13"/>
      <c r="C991" s="13"/>
      <c r="D991" s="13"/>
      <c r="E991" s="13"/>
      <c r="F991" s="13"/>
      <c r="G991" s="13"/>
      <c r="H991" s="13"/>
      <c r="I991" s="13"/>
      <c r="J991" s="13"/>
    </row>
    <row r="992" spans="1:10">
      <c r="A992" s="13"/>
      <c r="B992" s="13"/>
      <c r="C992" s="13"/>
      <c r="D992" s="13"/>
      <c r="E992" s="13"/>
      <c r="F992" s="13"/>
      <c r="G992" s="13"/>
      <c r="H992" s="13"/>
      <c r="I992" s="13"/>
      <c r="J992" s="13"/>
    </row>
    <row r="993" spans="1:10">
      <c r="A993" s="13"/>
      <c r="B993" s="13"/>
      <c r="C993" s="13"/>
      <c r="D993" s="13"/>
      <c r="E993" s="13"/>
      <c r="F993" s="13"/>
      <c r="G993" s="13"/>
      <c r="H993" s="13"/>
      <c r="I993" s="13"/>
      <c r="J993" s="13"/>
    </row>
    <row r="994" spans="1:10">
      <c r="A994" s="13"/>
      <c r="B994" s="13"/>
      <c r="C994" s="13"/>
      <c r="D994" s="13"/>
      <c r="E994" s="13"/>
      <c r="F994" s="13"/>
      <c r="G994" s="13"/>
      <c r="H994" s="13"/>
      <c r="I994" s="13"/>
      <c r="J994" s="13"/>
    </row>
    <row r="995" spans="1:10">
      <c r="A995" s="13"/>
      <c r="B995" s="13"/>
      <c r="C995" s="13"/>
      <c r="D995" s="13"/>
      <c r="E995" s="13"/>
      <c r="F995" s="13"/>
      <c r="G995" s="13"/>
      <c r="H995" s="13"/>
      <c r="I995" s="13"/>
      <c r="J995" s="13"/>
    </row>
    <row r="996" spans="1:10">
      <c r="A996" s="13"/>
      <c r="B996" s="13"/>
      <c r="C996" s="13"/>
      <c r="D996" s="13"/>
      <c r="E996" s="13"/>
      <c r="F996" s="13"/>
      <c r="G996" s="13"/>
      <c r="H996" s="13"/>
      <c r="I996" s="13"/>
      <c r="J996" s="13"/>
    </row>
    <row r="997" spans="1:10">
      <c r="A997" s="13"/>
      <c r="B997" s="13"/>
      <c r="C997" s="13"/>
      <c r="D997" s="13"/>
      <c r="E997" s="13"/>
      <c r="F997" s="13"/>
      <c r="G997" s="13"/>
      <c r="H997" s="13"/>
      <c r="I997" s="13"/>
      <c r="J997" s="13"/>
    </row>
    <row r="998" spans="1:10">
      <c r="A998" s="13"/>
      <c r="B998" s="13"/>
      <c r="C998" s="13"/>
      <c r="D998" s="13"/>
      <c r="E998" s="13"/>
      <c r="F998" s="13"/>
      <c r="G998" s="13"/>
      <c r="H998" s="13"/>
      <c r="I998" s="13"/>
      <c r="J998" s="13"/>
    </row>
    <row r="999" spans="1:10">
      <c r="A999" s="13"/>
      <c r="B999" s="13"/>
      <c r="C999" s="13"/>
      <c r="D999" s="13"/>
      <c r="E999" s="13"/>
      <c r="F999" s="13"/>
      <c r="G999" s="13"/>
      <c r="H999" s="13"/>
      <c r="I999" s="13"/>
      <c r="J999" s="13"/>
    </row>
    <row r="1000" spans="1:1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</row>
    <row r="1001" spans="1:10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</row>
    <row r="1002" spans="1:10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</row>
    <row r="1003" spans="1:10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</row>
    <row r="1004" spans="1:10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</row>
    <row r="1005" spans="1:10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</row>
    <row r="1006" spans="1:10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</row>
    <row r="1007" spans="1:10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</row>
    <row r="1008" spans="1:10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</row>
    <row r="1009" spans="1:10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</row>
    <row r="1010" spans="1:10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</row>
    <row r="1011" spans="1:10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</row>
    <row r="1012" spans="1:10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</row>
    <row r="1013" spans="1:10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</row>
    <row r="1014" spans="1:10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</row>
    <row r="1015" spans="1:10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</row>
    <row r="1016" spans="1:10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</row>
    <row r="1017" spans="1:10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</row>
    <row r="1018" spans="1:10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</row>
    <row r="1019" spans="1:10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</row>
    <row r="1020" spans="1:10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</row>
    <row r="1021" spans="1:10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</row>
    <row r="1022" spans="1:10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</row>
    <row r="1023" spans="1:10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</row>
    <row r="1024" spans="1:10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</row>
    <row r="1025" spans="1:10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</row>
    <row r="1026" spans="1:10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</row>
    <row r="1027" spans="1:10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</row>
    <row r="1028" spans="1:10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</row>
    <row r="1029" spans="1:10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</row>
    <row r="1030" spans="1:10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</row>
    <row r="1031" spans="1:10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</row>
    <row r="1032" spans="1:10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</row>
    <row r="1033" spans="1:10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</row>
    <row r="1034" spans="1:10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</row>
    <row r="1035" spans="1:10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</row>
    <row r="1036" spans="1:10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</row>
    <row r="1037" spans="1:10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</row>
    <row r="1038" spans="1:10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</row>
    <row r="1039" spans="1:10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</row>
    <row r="1040" spans="1:10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</row>
    <row r="1041" spans="1:10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</row>
    <row r="1042" spans="1:10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</row>
    <row r="1043" spans="1:10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</row>
    <row r="1044" spans="1:10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</row>
    <row r="1045" spans="1:10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</row>
    <row r="1046" spans="1:10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</row>
    <row r="1047" spans="1:10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</row>
    <row r="1048" spans="1:10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</row>
    <row r="1049" spans="1:10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</row>
    <row r="1050" spans="1:10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</row>
    <row r="1051" spans="1:10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</row>
    <row r="1052" spans="1:10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</row>
    <row r="1053" spans="1:10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</row>
    <row r="1054" spans="1:10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</row>
    <row r="1055" spans="1:10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</row>
    <row r="1056" spans="1:10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</row>
    <row r="1057" spans="1:10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</row>
    <row r="1058" spans="1:10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</row>
    <row r="1059" spans="1:10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</row>
    <row r="1060" spans="1:10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</row>
    <row r="1061" spans="1:10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</row>
    <row r="1062" spans="1:10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</row>
    <row r="1063" spans="1:10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</row>
    <row r="1064" spans="1:10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</row>
    <row r="1065" spans="1:10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</row>
    <row r="1066" spans="1:10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</row>
    <row r="1067" spans="1:10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</row>
    <row r="1068" spans="1:10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</row>
    <row r="1069" spans="1:10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</row>
    <row r="1070" spans="1:10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</row>
    <row r="1071" spans="1:10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</row>
    <row r="1072" spans="1:10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</row>
    <row r="1073" spans="1:10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</row>
    <row r="1074" spans="1:10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</row>
    <row r="1075" spans="1:10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</row>
    <row r="1076" spans="1:10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</row>
    <row r="1077" spans="1:10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</row>
    <row r="1078" spans="1:10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</row>
    <row r="1079" spans="1:10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</row>
    <row r="1080" spans="1:10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</row>
    <row r="1081" spans="1:10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</row>
    <row r="1082" spans="1:10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</row>
    <row r="1083" spans="1:10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</row>
    <row r="1084" spans="1:10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</row>
    <row r="1085" spans="1:10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</row>
    <row r="1086" spans="1:10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</row>
    <row r="1087" spans="1:10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</row>
    <row r="1088" spans="1:10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</row>
    <row r="1089" spans="1:10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</row>
    <row r="1090" spans="1:10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</row>
    <row r="1091" spans="1:10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</row>
    <row r="1092" spans="1:10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</row>
    <row r="1093" spans="1:10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</row>
    <row r="1094" spans="1:10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</row>
    <row r="1095" spans="1:10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</row>
    <row r="1096" spans="1:10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</row>
    <row r="1097" spans="1:10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</row>
    <row r="1098" spans="1:10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</row>
    <row r="1099" spans="1:10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</row>
    <row r="1100" spans="1:10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</row>
    <row r="1101" spans="1:10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</row>
    <row r="1102" spans="1:10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</row>
    <row r="1103" spans="1:10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</row>
    <row r="1104" spans="1:10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</row>
    <row r="1105" spans="1:10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</row>
    <row r="1106" spans="1:10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</row>
    <row r="1107" spans="1:10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</row>
    <row r="1108" spans="1:10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</row>
    <row r="1109" spans="1:10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</row>
    <row r="1110" spans="1:10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</row>
    <row r="1111" spans="1:10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</row>
    <row r="1112" spans="1:10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</row>
    <row r="1113" spans="1:10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</row>
    <row r="1114" spans="1:10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</row>
    <row r="1115" spans="1:10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</row>
    <row r="1116" spans="1:10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</row>
    <row r="1117" spans="1:10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</row>
    <row r="1118" spans="1:10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</row>
    <row r="1119" spans="1:10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</row>
    <row r="1120" spans="1:10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</row>
    <row r="1121" spans="1:10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</row>
    <row r="1122" spans="1:10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</row>
    <row r="1123" spans="1:10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</row>
    <row r="1124" spans="1:10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</row>
    <row r="1125" spans="1:10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</row>
    <row r="1126" spans="1:10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</row>
    <row r="1127" spans="1:10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</row>
    <row r="1128" spans="1:10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</row>
    <row r="1129" spans="1:10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</row>
    <row r="1130" spans="1:10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</row>
    <row r="1131" spans="1:10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</row>
    <row r="1132" spans="1:10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</row>
    <row r="1133" spans="1:10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</row>
    <row r="1134" spans="1:10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</row>
    <row r="1135" spans="1:10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</row>
    <row r="1136" spans="1:10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</row>
    <row r="1137" spans="1:10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</row>
    <row r="1138" spans="1:10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</row>
    <row r="1139" spans="1:10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</row>
    <row r="1140" spans="1:10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</row>
    <row r="1141" spans="1:10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</row>
    <row r="1142" spans="1:10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</row>
    <row r="1143" spans="1:10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</row>
    <row r="1144" spans="1:10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</row>
    <row r="1145" spans="1:10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</row>
    <row r="1146" spans="1:10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</row>
    <row r="1147" spans="1:10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</row>
    <row r="1148" spans="1:10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</row>
    <row r="1149" spans="1:10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</row>
    <row r="1150" spans="1:10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</row>
    <row r="1151" spans="1:10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</row>
    <row r="1152" spans="1:10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</row>
    <row r="1153" spans="1:10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</row>
    <row r="1154" spans="1:10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</row>
    <row r="1155" spans="1:10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</row>
    <row r="1156" spans="1:10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</row>
    <row r="1157" spans="1:10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</row>
    <row r="1158" spans="1:10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</row>
    <row r="1159" spans="1:10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</row>
    <row r="1160" spans="1:10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</row>
    <row r="1161" spans="1:10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</row>
    <row r="1162" spans="1:10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</row>
    <row r="1163" spans="1:10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</row>
    <row r="1164" spans="1:10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</row>
    <row r="1165" spans="1:10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</row>
    <row r="1166" spans="1:10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</row>
    <row r="1167" spans="1:10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</row>
    <row r="1168" spans="1:10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</row>
    <row r="1169" spans="1:10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</row>
    <row r="1170" spans="1:10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</row>
    <row r="1171" spans="1:10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</row>
    <row r="1172" spans="1:10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</row>
    <row r="1173" spans="1:10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</row>
    <row r="1174" spans="1:10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</row>
    <row r="1175" spans="1:10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</row>
    <row r="1176" spans="1:10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</row>
    <row r="1177" spans="1:10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</row>
    <row r="1178" spans="1:10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</row>
    <row r="1179" spans="1:10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</row>
    <row r="1180" spans="1:10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</row>
    <row r="1181" spans="1:10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</row>
    <row r="1182" spans="1:10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</row>
  </sheetData>
  <mergeCells count="121">
    <mergeCell ref="A489:B489"/>
    <mergeCell ref="A478:B478"/>
    <mergeCell ref="A420:B420"/>
    <mergeCell ref="C440:D440"/>
    <mergeCell ref="D367:D368"/>
    <mergeCell ref="A432:B432"/>
    <mergeCell ref="A327:B328"/>
    <mergeCell ref="A215:B216"/>
    <mergeCell ref="A354:B354"/>
    <mergeCell ref="A320:B320"/>
    <mergeCell ref="A227:B227"/>
    <mergeCell ref="A394:B394"/>
    <mergeCell ref="A304:B304"/>
    <mergeCell ref="A335:B335"/>
    <mergeCell ref="A343:B343"/>
    <mergeCell ref="A406:B406"/>
    <mergeCell ref="E29:J29"/>
    <mergeCell ref="E65:J65"/>
    <mergeCell ref="A515:B515"/>
    <mergeCell ref="A440:B441"/>
    <mergeCell ref="A442:B442"/>
    <mergeCell ref="A461:B461"/>
    <mergeCell ref="A498:B498"/>
    <mergeCell ref="A496:B497"/>
    <mergeCell ref="A508:B508"/>
    <mergeCell ref="A449:B449"/>
    <mergeCell ref="E31:J31"/>
    <mergeCell ref="C327:D327"/>
    <mergeCell ref="A385:B386"/>
    <mergeCell ref="A379:B379"/>
    <mergeCell ref="A366:B366"/>
    <mergeCell ref="A53:B54"/>
    <mergeCell ref="D33:D34"/>
    <mergeCell ref="E373:J373"/>
    <mergeCell ref="E367:J367"/>
    <mergeCell ref="D373:D374"/>
    <mergeCell ref="E53:J53"/>
    <mergeCell ref="C496:D496"/>
    <mergeCell ref="E107:J107"/>
    <mergeCell ref="E363:J363"/>
    <mergeCell ref="E45:J45"/>
    <mergeCell ref="E33:J33"/>
    <mergeCell ref="E57:J57"/>
    <mergeCell ref="A109:B109"/>
    <mergeCell ref="A107:B108"/>
    <mergeCell ref="A55:B55"/>
    <mergeCell ref="A71:B71"/>
    <mergeCell ref="D78:D79"/>
    <mergeCell ref="A85:B85"/>
    <mergeCell ref="E76:J76"/>
    <mergeCell ref="A37:B37"/>
    <mergeCell ref="C53:D53"/>
    <mergeCell ref="D72:D73"/>
    <mergeCell ref="D56:D57"/>
    <mergeCell ref="D64:D65"/>
    <mergeCell ref="A1:J1"/>
    <mergeCell ref="A5:B5"/>
    <mergeCell ref="A3:B4"/>
    <mergeCell ref="C3:D3"/>
    <mergeCell ref="A16:B16"/>
    <mergeCell ref="K21:L21"/>
    <mergeCell ref="E18:J18"/>
    <mergeCell ref="E20:J20"/>
    <mergeCell ref="A273:B274"/>
    <mergeCell ref="A141:B141"/>
    <mergeCell ref="C107:D107"/>
    <mergeCell ref="D118:D119"/>
    <mergeCell ref="A207:B207"/>
    <mergeCell ref="A161:B162"/>
    <mergeCell ref="A151:B151"/>
    <mergeCell ref="A163:B163"/>
    <mergeCell ref="A191:B191"/>
    <mergeCell ref="A181:B181"/>
    <mergeCell ref="A170:B170"/>
    <mergeCell ref="K4:L4"/>
    <mergeCell ref="E3:J3"/>
    <mergeCell ref="C161:D161"/>
    <mergeCell ref="E62:J62"/>
    <mergeCell ref="D83:D84"/>
    <mergeCell ref="K26:L26"/>
    <mergeCell ref="E40:J40"/>
    <mergeCell ref="E155:J155"/>
    <mergeCell ref="E92:J92"/>
    <mergeCell ref="A387:B387"/>
    <mergeCell ref="A217:B217"/>
    <mergeCell ref="A250:B250"/>
    <mergeCell ref="A262:B262"/>
    <mergeCell ref="A275:B275"/>
    <mergeCell ref="E358:J358"/>
    <mergeCell ref="E273:J273"/>
    <mergeCell ref="C385:D385"/>
    <mergeCell ref="E385:J385"/>
    <mergeCell ref="C273:D273"/>
    <mergeCell ref="A329:B329"/>
    <mergeCell ref="E341:J341"/>
    <mergeCell ref="A127:B127"/>
    <mergeCell ref="E205:J205"/>
    <mergeCell ref="C215:D215"/>
    <mergeCell ref="E314:J314"/>
    <mergeCell ref="E327:J327"/>
    <mergeCell ref="A240:B240"/>
    <mergeCell ref="D128:D129"/>
    <mergeCell ref="A291:B291"/>
    <mergeCell ref="E307:J307"/>
    <mergeCell ref="E150:J150"/>
    <mergeCell ref="E204:J204"/>
    <mergeCell ref="E518:J518"/>
    <mergeCell ref="E524:J524"/>
    <mergeCell ref="E496:J496"/>
    <mergeCell ref="E399:J399"/>
    <mergeCell ref="E440:J440"/>
    <mergeCell ref="E422:J422"/>
    <mergeCell ref="E404:J404"/>
    <mergeCell ref="E473:J473"/>
    <mergeCell ref="E464:J464"/>
    <mergeCell ref="E428:J428"/>
    <mergeCell ref="E215:J215"/>
    <mergeCell ref="E161:J161"/>
    <mergeCell ref="E196:J196"/>
    <mergeCell ref="E317:J317"/>
    <mergeCell ref="E167:J167"/>
  </mergeCells>
  <phoneticPr fontId="0" type="noConversion"/>
  <pageMargins left="0.78740157480314965" right="0.39370078740157483" top="0.59055118110236227" bottom="0.78740157480314965" header="0" footer="0.51181102362204722"/>
  <pageSetup paperSize="9" scale="90" orientation="portrait" r:id="rId1"/>
  <headerFooter alignWithMargins="0">
    <oddFooter>&amp;C&amp;"Times New Roman,курсив"Замеры в РП ИвГЭС  21.06.2017г.</oddFooter>
  </headerFooter>
  <rowBreaks count="9" manualBreakCount="9">
    <brk id="52" max="9" man="1"/>
    <brk id="106" max="9" man="1"/>
    <brk id="160" max="9" man="1"/>
    <brk id="214" max="9" man="1"/>
    <brk id="272" max="9" man="1"/>
    <brk id="326" max="9" man="1"/>
    <brk id="384" max="9" man="1"/>
    <brk id="439" max="9" man="1"/>
    <brk id="49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509"/>
  <sheetViews>
    <sheetView topLeftCell="A166" zoomScale="107" zoomScaleNormal="84" zoomScaleSheetLayoutView="82" workbookViewId="0">
      <selection activeCell="G189" sqref="G189"/>
    </sheetView>
  </sheetViews>
  <sheetFormatPr defaultRowHeight="12.75"/>
  <cols>
    <col min="1" max="1" width="10.140625" customWidth="1"/>
    <col min="2" max="2" width="13.140625" customWidth="1"/>
    <col min="3" max="16" width="4.28515625" customWidth="1"/>
    <col min="17" max="17" width="4.28515625" style="154" customWidth="1"/>
    <col min="18" max="22" width="4.28515625" customWidth="1"/>
    <col min="23" max="25" width="4.28515625" style="154" customWidth="1"/>
    <col min="26" max="27" width="4.28515625" customWidth="1"/>
  </cols>
  <sheetData>
    <row r="1" spans="1:27" ht="15.75">
      <c r="A1" s="324" t="s">
        <v>601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</row>
    <row r="2" spans="1:27" ht="9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27" ht="15">
      <c r="A3" s="354" t="s">
        <v>422</v>
      </c>
      <c r="B3" s="355"/>
      <c r="C3" s="346" t="s">
        <v>421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8"/>
    </row>
    <row r="4" spans="1:27" ht="15">
      <c r="A4" s="356" t="s">
        <v>423</v>
      </c>
      <c r="B4" s="357"/>
      <c r="C4" s="46">
        <v>0</v>
      </c>
      <c r="D4" s="46">
        <v>1</v>
      </c>
      <c r="E4" s="46">
        <v>2</v>
      </c>
      <c r="F4" s="46">
        <v>3</v>
      </c>
      <c r="G4" s="299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299">
        <v>10</v>
      </c>
      <c r="N4" s="46">
        <v>11</v>
      </c>
      <c r="O4" s="47">
        <v>12</v>
      </c>
      <c r="P4" s="47">
        <v>13</v>
      </c>
      <c r="Q4" s="47">
        <v>14</v>
      </c>
      <c r="R4" s="47">
        <v>15</v>
      </c>
      <c r="S4" s="47">
        <v>16</v>
      </c>
      <c r="T4" s="47">
        <v>17</v>
      </c>
      <c r="U4" s="47">
        <v>18</v>
      </c>
      <c r="V4" s="47">
        <v>19</v>
      </c>
      <c r="W4" s="47">
        <v>20</v>
      </c>
      <c r="X4" s="47">
        <v>21</v>
      </c>
      <c r="Y4" s="299">
        <v>22</v>
      </c>
      <c r="Z4" s="47">
        <v>23</v>
      </c>
      <c r="AA4" s="47">
        <v>24</v>
      </c>
    </row>
    <row r="5" spans="1:27" ht="15">
      <c r="A5" s="350" t="s">
        <v>16</v>
      </c>
      <c r="B5" s="350"/>
      <c r="C5" s="40"/>
      <c r="D5" s="40"/>
      <c r="E5" s="40"/>
      <c r="F5" s="40"/>
      <c r="G5" s="261"/>
      <c r="H5" s="40"/>
      <c r="I5" s="40"/>
      <c r="J5" s="40"/>
      <c r="K5" s="40"/>
      <c r="L5" s="168"/>
      <c r="M5" s="261"/>
      <c r="N5" s="40"/>
      <c r="O5" s="38"/>
      <c r="P5" s="38"/>
      <c r="Q5" s="252"/>
      <c r="R5" s="38"/>
      <c r="S5" s="38"/>
      <c r="T5" s="252"/>
      <c r="U5" s="252"/>
      <c r="V5" s="38"/>
      <c r="W5" s="252"/>
      <c r="X5" s="252"/>
      <c r="Y5" s="262"/>
      <c r="Z5" s="38"/>
      <c r="AA5" s="38"/>
    </row>
    <row r="6" spans="1:27" ht="15">
      <c r="A6" s="42" t="s">
        <v>416</v>
      </c>
      <c r="B6" s="40" t="s">
        <v>407</v>
      </c>
      <c r="C6" s="167">
        <v>6.3</v>
      </c>
      <c r="D6" s="167">
        <v>6.3</v>
      </c>
      <c r="E6" s="167">
        <v>6.3</v>
      </c>
      <c r="F6" s="167">
        <v>6.3</v>
      </c>
      <c r="G6" s="300">
        <v>6.4</v>
      </c>
      <c r="H6" s="167">
        <v>6.4</v>
      </c>
      <c r="I6" s="167">
        <v>6.3</v>
      </c>
      <c r="J6" s="167">
        <v>6.3</v>
      </c>
      <c r="K6" s="167">
        <v>6.3</v>
      </c>
      <c r="L6" s="167">
        <v>6.3</v>
      </c>
      <c r="M6" s="300">
        <v>6.3</v>
      </c>
      <c r="N6" s="167">
        <v>6.3</v>
      </c>
      <c r="O6" s="167">
        <v>6.3</v>
      </c>
      <c r="P6" s="167">
        <v>6.3</v>
      </c>
      <c r="Q6" s="167">
        <v>6.3</v>
      </c>
      <c r="R6" s="167">
        <v>6.3</v>
      </c>
      <c r="S6" s="167">
        <v>6.3</v>
      </c>
      <c r="T6" s="167">
        <v>6.3</v>
      </c>
      <c r="U6" s="167">
        <v>6.3</v>
      </c>
      <c r="V6" s="167">
        <v>6.3</v>
      </c>
      <c r="W6" s="167">
        <v>6.3</v>
      </c>
      <c r="X6" s="167">
        <v>6.3</v>
      </c>
      <c r="Y6" s="300">
        <v>6.4</v>
      </c>
      <c r="Z6" s="167">
        <v>6.4</v>
      </c>
      <c r="AA6" s="167">
        <v>6.4</v>
      </c>
    </row>
    <row r="7" spans="1:27" ht="15">
      <c r="A7" s="44"/>
      <c r="B7" s="40" t="s">
        <v>412</v>
      </c>
      <c r="C7" s="40">
        <v>52</v>
      </c>
      <c r="D7" s="40">
        <v>51</v>
      </c>
      <c r="E7" s="40">
        <v>47</v>
      </c>
      <c r="F7" s="40">
        <v>40</v>
      </c>
      <c r="G7" s="261">
        <v>34</v>
      </c>
      <c r="H7" s="168">
        <v>33</v>
      </c>
      <c r="I7" s="40">
        <v>37</v>
      </c>
      <c r="J7" s="40">
        <v>43</v>
      </c>
      <c r="K7" s="40">
        <v>50</v>
      </c>
      <c r="L7" s="168">
        <v>60</v>
      </c>
      <c r="M7" s="301">
        <v>74</v>
      </c>
      <c r="N7" s="166">
        <v>98</v>
      </c>
      <c r="O7" s="166">
        <v>106</v>
      </c>
      <c r="P7" s="166">
        <v>102</v>
      </c>
      <c r="Q7" s="198">
        <v>87</v>
      </c>
      <c r="R7" s="168">
        <v>89</v>
      </c>
      <c r="S7" s="40">
        <v>77</v>
      </c>
      <c r="T7" s="168">
        <v>86</v>
      </c>
      <c r="U7" s="168">
        <v>82</v>
      </c>
      <c r="V7" s="198">
        <v>86</v>
      </c>
      <c r="W7" s="198">
        <v>86</v>
      </c>
      <c r="X7" s="198">
        <v>84</v>
      </c>
      <c r="Y7" s="301">
        <v>62</v>
      </c>
      <c r="Z7" s="198">
        <v>63</v>
      </c>
      <c r="AA7" s="166">
        <v>56</v>
      </c>
    </row>
    <row r="8" spans="1:27" ht="15">
      <c r="A8" s="44"/>
      <c r="B8" s="40" t="s">
        <v>413</v>
      </c>
      <c r="C8" s="40">
        <v>127</v>
      </c>
      <c r="D8" s="40">
        <v>118</v>
      </c>
      <c r="E8" s="40">
        <v>111</v>
      </c>
      <c r="F8" s="40">
        <v>99</v>
      </c>
      <c r="G8" s="261">
        <v>97</v>
      </c>
      <c r="H8" s="168">
        <v>96</v>
      </c>
      <c r="I8" s="40">
        <v>103</v>
      </c>
      <c r="J8" s="40">
        <v>121</v>
      </c>
      <c r="K8" s="40">
        <v>129</v>
      </c>
      <c r="L8" s="168">
        <v>138</v>
      </c>
      <c r="M8" s="261">
        <v>146</v>
      </c>
      <c r="N8" s="40">
        <v>155</v>
      </c>
      <c r="O8" s="40">
        <v>153</v>
      </c>
      <c r="P8" s="40">
        <v>147</v>
      </c>
      <c r="Q8" s="168">
        <v>148</v>
      </c>
      <c r="R8" s="168">
        <v>146</v>
      </c>
      <c r="S8" s="40">
        <v>145</v>
      </c>
      <c r="T8" s="168">
        <v>142</v>
      </c>
      <c r="U8" s="168">
        <v>142</v>
      </c>
      <c r="V8" s="168">
        <v>151</v>
      </c>
      <c r="W8" s="168">
        <v>155</v>
      </c>
      <c r="X8" s="168">
        <v>153</v>
      </c>
      <c r="Y8" s="261">
        <v>157</v>
      </c>
      <c r="Z8" s="168">
        <v>160</v>
      </c>
      <c r="AA8" s="40">
        <v>142</v>
      </c>
    </row>
    <row r="9" spans="1:27" ht="15">
      <c r="A9" s="44"/>
      <c r="B9" s="40"/>
      <c r="C9" s="77"/>
      <c r="D9" s="77"/>
      <c r="E9" s="77"/>
      <c r="F9" s="77"/>
      <c r="G9" s="261"/>
      <c r="H9" s="77"/>
      <c r="I9" s="77"/>
      <c r="J9" s="77"/>
      <c r="K9" s="77"/>
      <c r="L9" s="168"/>
      <c r="M9" s="304"/>
      <c r="N9" s="77"/>
      <c r="O9" s="77"/>
      <c r="P9" s="77"/>
      <c r="Q9" s="168"/>
      <c r="R9" s="77"/>
      <c r="S9" s="77"/>
      <c r="T9" s="281"/>
      <c r="U9" s="168"/>
      <c r="V9" s="77"/>
      <c r="W9" s="168"/>
      <c r="X9" s="281"/>
      <c r="Y9" s="261"/>
      <c r="Z9" s="77"/>
      <c r="AA9" s="77"/>
    </row>
    <row r="10" spans="1:27" ht="15">
      <c r="A10" s="42" t="s">
        <v>415</v>
      </c>
      <c r="B10" s="35" t="s">
        <v>407</v>
      </c>
      <c r="C10" s="167">
        <v>6.3</v>
      </c>
      <c r="D10" s="167">
        <v>6.3</v>
      </c>
      <c r="E10" s="167">
        <v>6.3</v>
      </c>
      <c r="F10" s="167">
        <v>6.3</v>
      </c>
      <c r="G10" s="300">
        <v>6.4</v>
      </c>
      <c r="H10" s="167">
        <v>6.4</v>
      </c>
      <c r="I10" s="167">
        <v>6.3</v>
      </c>
      <c r="J10" s="167">
        <v>6.3</v>
      </c>
      <c r="K10" s="167">
        <v>6.3</v>
      </c>
      <c r="L10" s="167">
        <v>6.3</v>
      </c>
      <c r="M10" s="300">
        <v>6.3</v>
      </c>
      <c r="N10" s="167">
        <v>6.3</v>
      </c>
      <c r="O10" s="167">
        <v>6.3</v>
      </c>
      <c r="P10" s="167">
        <v>6.3</v>
      </c>
      <c r="Q10" s="167">
        <v>6.3</v>
      </c>
      <c r="R10" s="167">
        <v>6.3</v>
      </c>
      <c r="S10" s="167">
        <v>6.3</v>
      </c>
      <c r="T10" s="167">
        <v>6.3</v>
      </c>
      <c r="U10" s="167">
        <v>6.3</v>
      </c>
      <c r="V10" s="167">
        <v>6.3</v>
      </c>
      <c r="W10" s="167">
        <v>6.3</v>
      </c>
      <c r="X10" s="167">
        <v>6.3</v>
      </c>
      <c r="Y10" s="300">
        <v>6.4</v>
      </c>
      <c r="Z10" s="167">
        <v>6.4</v>
      </c>
      <c r="AA10" s="167">
        <v>6.4</v>
      </c>
    </row>
    <row r="11" spans="1:27" ht="15">
      <c r="A11" s="44"/>
      <c r="B11" s="35" t="s">
        <v>411</v>
      </c>
      <c r="C11" s="40">
        <v>81</v>
      </c>
      <c r="D11" s="40">
        <v>73</v>
      </c>
      <c r="E11" s="40">
        <v>69</v>
      </c>
      <c r="F11" s="40">
        <v>59</v>
      </c>
      <c r="G11" s="261">
        <v>56</v>
      </c>
      <c r="H11" s="40">
        <v>56</v>
      </c>
      <c r="I11" s="40">
        <v>60</v>
      </c>
      <c r="J11" s="40">
        <v>66</v>
      </c>
      <c r="K11" s="40">
        <v>78</v>
      </c>
      <c r="L11" s="168">
        <v>88</v>
      </c>
      <c r="M11" s="261">
        <v>96</v>
      </c>
      <c r="N11" s="168">
        <v>96</v>
      </c>
      <c r="O11" s="168">
        <v>96</v>
      </c>
      <c r="P11" s="168">
        <v>97</v>
      </c>
      <c r="Q11" s="168">
        <v>100</v>
      </c>
      <c r="R11" s="168">
        <v>97</v>
      </c>
      <c r="S11" s="168">
        <v>99</v>
      </c>
      <c r="T11" s="168">
        <v>92</v>
      </c>
      <c r="U11" s="168">
        <v>87</v>
      </c>
      <c r="V11" s="40">
        <v>91</v>
      </c>
      <c r="W11" s="168">
        <v>92</v>
      </c>
      <c r="X11" s="168">
        <v>89</v>
      </c>
      <c r="Y11" s="261">
        <v>91</v>
      </c>
      <c r="Z11" s="40">
        <v>91</v>
      </c>
      <c r="AA11" s="40">
        <v>82</v>
      </c>
    </row>
    <row r="12" spans="1:27" ht="15">
      <c r="A12" s="44"/>
      <c r="B12" s="35" t="s">
        <v>408</v>
      </c>
      <c r="C12" s="40">
        <v>98</v>
      </c>
      <c r="D12" s="40">
        <v>94</v>
      </c>
      <c r="E12" s="40">
        <v>88</v>
      </c>
      <c r="F12" s="40">
        <v>79</v>
      </c>
      <c r="G12" s="261">
        <v>72</v>
      </c>
      <c r="H12" s="108">
        <v>78</v>
      </c>
      <c r="I12" s="40">
        <v>82</v>
      </c>
      <c r="J12" s="40">
        <v>99</v>
      </c>
      <c r="K12" s="40">
        <v>115</v>
      </c>
      <c r="L12" s="168">
        <v>134</v>
      </c>
      <c r="M12" s="304">
        <v>148</v>
      </c>
      <c r="N12" s="168">
        <v>157</v>
      </c>
      <c r="O12" s="168">
        <v>150</v>
      </c>
      <c r="P12" s="252">
        <v>146</v>
      </c>
      <c r="Q12" s="252">
        <v>149</v>
      </c>
      <c r="R12" s="168">
        <v>151</v>
      </c>
      <c r="S12" s="252">
        <v>147</v>
      </c>
      <c r="T12" s="252">
        <v>142</v>
      </c>
      <c r="U12" s="252">
        <v>128</v>
      </c>
      <c r="V12" s="168">
        <v>128</v>
      </c>
      <c r="W12" s="38">
        <v>131</v>
      </c>
      <c r="X12" s="168">
        <v>131</v>
      </c>
      <c r="Y12" s="262">
        <v>133</v>
      </c>
      <c r="Z12" s="168">
        <v>129</v>
      </c>
      <c r="AA12" s="38">
        <v>114</v>
      </c>
    </row>
    <row r="13" spans="1:27" ht="15">
      <c r="A13" s="44"/>
      <c r="B13" s="35" t="s">
        <v>409</v>
      </c>
      <c r="C13" s="40">
        <v>108</v>
      </c>
      <c r="D13" s="40">
        <v>106</v>
      </c>
      <c r="E13" s="40">
        <v>116</v>
      </c>
      <c r="F13" s="40">
        <v>108</v>
      </c>
      <c r="G13" s="261">
        <v>108</v>
      </c>
      <c r="H13" s="40">
        <v>103</v>
      </c>
      <c r="I13" s="40">
        <v>111</v>
      </c>
      <c r="J13" s="40">
        <v>123</v>
      </c>
      <c r="K13" s="40">
        <v>135</v>
      </c>
      <c r="L13" s="168">
        <v>141</v>
      </c>
      <c r="M13" s="261">
        <v>153</v>
      </c>
      <c r="N13" s="168">
        <v>155</v>
      </c>
      <c r="O13" s="168">
        <v>151</v>
      </c>
      <c r="P13" s="168">
        <v>149</v>
      </c>
      <c r="Q13" s="168">
        <v>150</v>
      </c>
      <c r="R13" s="168">
        <v>150</v>
      </c>
      <c r="S13" s="168">
        <v>154</v>
      </c>
      <c r="T13" s="168">
        <v>148</v>
      </c>
      <c r="U13" s="168">
        <v>142</v>
      </c>
      <c r="V13" s="40">
        <v>134</v>
      </c>
      <c r="W13" s="168">
        <v>130</v>
      </c>
      <c r="X13" s="168">
        <v>128</v>
      </c>
      <c r="Y13" s="261">
        <v>138</v>
      </c>
      <c r="Z13" s="40">
        <v>134</v>
      </c>
      <c r="AA13" s="40">
        <v>124</v>
      </c>
    </row>
    <row r="14" spans="1:27" ht="15">
      <c r="A14" s="42" t="s">
        <v>417</v>
      </c>
      <c r="B14" s="35" t="s">
        <v>407</v>
      </c>
      <c r="C14" s="167">
        <v>6.3</v>
      </c>
      <c r="D14" s="167">
        <v>6.3</v>
      </c>
      <c r="E14" s="167">
        <v>6.3</v>
      </c>
      <c r="F14" s="167">
        <v>6.3</v>
      </c>
      <c r="G14" s="300">
        <v>6.4</v>
      </c>
      <c r="H14" s="167">
        <v>6.4</v>
      </c>
      <c r="I14" s="167">
        <v>6.3</v>
      </c>
      <c r="J14" s="167">
        <v>6.3</v>
      </c>
      <c r="K14" s="167">
        <v>6.3</v>
      </c>
      <c r="L14" s="167">
        <v>6.3</v>
      </c>
      <c r="M14" s="300">
        <v>6.3</v>
      </c>
      <c r="N14" s="167">
        <v>6.3</v>
      </c>
      <c r="O14" s="167">
        <v>6.3</v>
      </c>
      <c r="P14" s="167">
        <v>6.3</v>
      </c>
      <c r="Q14" s="167">
        <v>6.3</v>
      </c>
      <c r="R14" s="167">
        <v>6.3</v>
      </c>
      <c r="S14" s="167">
        <v>6.3</v>
      </c>
      <c r="T14" s="167">
        <v>6.3</v>
      </c>
      <c r="U14" s="167">
        <v>6.3</v>
      </c>
      <c r="V14" s="167">
        <v>6.3</v>
      </c>
      <c r="W14" s="167">
        <v>6.3</v>
      </c>
      <c r="X14" s="167">
        <v>6.3</v>
      </c>
      <c r="Y14" s="300">
        <v>6.4</v>
      </c>
      <c r="Z14" s="167">
        <v>6.4</v>
      </c>
      <c r="AA14" s="167">
        <v>6.4</v>
      </c>
    </row>
    <row r="15" spans="1:27" ht="15">
      <c r="A15" s="44"/>
      <c r="B15" s="35" t="s">
        <v>418</v>
      </c>
      <c r="C15" s="166">
        <v>112</v>
      </c>
      <c r="D15" s="166">
        <v>106</v>
      </c>
      <c r="E15" s="166">
        <v>116</v>
      </c>
      <c r="F15" s="166">
        <v>108</v>
      </c>
      <c r="G15" s="301">
        <v>108</v>
      </c>
      <c r="H15" s="166">
        <v>103</v>
      </c>
      <c r="I15" s="166">
        <v>111</v>
      </c>
      <c r="J15" s="166">
        <v>123</v>
      </c>
      <c r="K15" s="166">
        <v>135</v>
      </c>
      <c r="L15" s="198">
        <v>141</v>
      </c>
      <c r="M15" s="301">
        <v>153</v>
      </c>
      <c r="N15" s="198">
        <v>155</v>
      </c>
      <c r="O15" s="198">
        <v>151</v>
      </c>
      <c r="P15" s="198">
        <v>149</v>
      </c>
      <c r="Q15" s="198">
        <v>150</v>
      </c>
      <c r="R15" s="198">
        <v>150</v>
      </c>
      <c r="S15" s="198">
        <v>154</v>
      </c>
      <c r="T15" s="198">
        <v>148</v>
      </c>
      <c r="U15" s="198">
        <v>142</v>
      </c>
      <c r="V15" s="166">
        <v>134</v>
      </c>
      <c r="W15" s="198">
        <v>130</v>
      </c>
      <c r="X15" s="198">
        <v>128</v>
      </c>
      <c r="Y15" s="301">
        <v>138</v>
      </c>
      <c r="Z15" s="166">
        <v>134</v>
      </c>
      <c r="AA15" s="166">
        <v>124</v>
      </c>
    </row>
    <row r="16" spans="1:27" ht="15">
      <c r="A16" s="42" t="s">
        <v>419</v>
      </c>
      <c r="B16" s="35" t="s">
        <v>407</v>
      </c>
      <c r="C16" s="167">
        <v>6.3</v>
      </c>
      <c r="D16" s="167">
        <v>6.3</v>
      </c>
      <c r="E16" s="167">
        <v>6.3</v>
      </c>
      <c r="F16" s="167">
        <v>6.3</v>
      </c>
      <c r="G16" s="300">
        <v>6.4</v>
      </c>
      <c r="H16" s="167">
        <v>6.4</v>
      </c>
      <c r="I16" s="167">
        <v>6.3</v>
      </c>
      <c r="J16" s="167">
        <v>6.3</v>
      </c>
      <c r="K16" s="167">
        <v>6.3</v>
      </c>
      <c r="L16" s="167">
        <v>6.3</v>
      </c>
      <c r="M16" s="300">
        <v>6.3</v>
      </c>
      <c r="N16" s="167">
        <v>6.3</v>
      </c>
      <c r="O16" s="167">
        <v>6.3</v>
      </c>
      <c r="P16" s="167">
        <v>6.3</v>
      </c>
      <c r="Q16" s="167">
        <v>6.3</v>
      </c>
      <c r="R16" s="167">
        <v>6.3</v>
      </c>
      <c r="S16" s="167">
        <v>6.3</v>
      </c>
      <c r="T16" s="167">
        <v>6.3</v>
      </c>
      <c r="U16" s="167">
        <v>6.3</v>
      </c>
      <c r="V16" s="167">
        <v>6.3</v>
      </c>
      <c r="W16" s="167">
        <v>6.3</v>
      </c>
      <c r="X16" s="167">
        <v>6.3</v>
      </c>
      <c r="Y16" s="300">
        <v>6.4</v>
      </c>
      <c r="Z16" s="167">
        <v>6.4</v>
      </c>
      <c r="AA16" s="167">
        <v>6.4</v>
      </c>
    </row>
    <row r="17" spans="1:27" ht="15">
      <c r="A17" s="43"/>
      <c r="B17" s="35" t="s">
        <v>420</v>
      </c>
      <c r="C17" s="40">
        <v>1</v>
      </c>
      <c r="D17" s="40">
        <v>1</v>
      </c>
      <c r="E17" s="40">
        <v>1</v>
      </c>
      <c r="F17" s="40">
        <v>1</v>
      </c>
      <c r="G17" s="302">
        <v>0</v>
      </c>
      <c r="H17" s="277">
        <v>0</v>
      </c>
      <c r="I17" s="277">
        <v>0</v>
      </c>
      <c r="J17" s="277">
        <v>1</v>
      </c>
      <c r="K17" s="277">
        <v>3</v>
      </c>
      <c r="L17" s="278">
        <v>4</v>
      </c>
      <c r="M17" s="302">
        <v>4</v>
      </c>
      <c r="N17" s="277">
        <v>4</v>
      </c>
      <c r="O17" s="277">
        <v>4</v>
      </c>
      <c r="P17" s="277">
        <v>4</v>
      </c>
      <c r="Q17" s="277">
        <v>4</v>
      </c>
      <c r="R17" s="277">
        <v>4</v>
      </c>
      <c r="S17" s="277">
        <v>5</v>
      </c>
      <c r="T17" s="278">
        <v>4</v>
      </c>
      <c r="U17" s="278">
        <v>4</v>
      </c>
      <c r="V17" s="277">
        <v>4</v>
      </c>
      <c r="W17" s="168">
        <v>2</v>
      </c>
      <c r="X17" s="168">
        <v>1</v>
      </c>
      <c r="Y17" s="261">
        <v>1</v>
      </c>
      <c r="Z17" s="40">
        <v>1</v>
      </c>
      <c r="AA17" s="40">
        <v>1</v>
      </c>
    </row>
    <row r="18" spans="1:27" ht="15">
      <c r="A18" s="40"/>
      <c r="B18" s="40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38"/>
    </row>
    <row r="19" spans="1:27" ht="15">
      <c r="A19" s="349" t="s">
        <v>31</v>
      </c>
      <c r="B19" s="350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38"/>
    </row>
    <row r="20" spans="1:27" ht="15">
      <c r="A20" s="42" t="s">
        <v>416</v>
      </c>
      <c r="B20" s="35" t="s">
        <v>407</v>
      </c>
      <c r="C20" s="246"/>
      <c r="D20" s="246"/>
      <c r="E20" s="246"/>
      <c r="F20" s="246">
        <v>6.2</v>
      </c>
      <c r="G20" s="169">
        <v>6.2</v>
      </c>
      <c r="H20" s="246"/>
      <c r="I20" s="246"/>
      <c r="J20" s="246"/>
      <c r="K20" s="246"/>
      <c r="L20" s="167">
        <v>6.2</v>
      </c>
      <c r="M20" s="300">
        <v>6.2</v>
      </c>
      <c r="N20" s="246"/>
      <c r="O20" s="246"/>
      <c r="P20" s="246"/>
      <c r="Q20" s="167"/>
      <c r="R20" s="246"/>
      <c r="S20" s="246"/>
      <c r="T20" s="167"/>
      <c r="U20" s="167"/>
      <c r="V20" s="246"/>
      <c r="W20" s="167"/>
      <c r="X20" s="167">
        <v>6.2</v>
      </c>
      <c r="Y20" s="300">
        <v>6.2</v>
      </c>
      <c r="Z20" s="246"/>
      <c r="AA20" s="246"/>
    </row>
    <row r="21" spans="1:27" ht="15">
      <c r="A21" s="44"/>
      <c r="B21" s="35" t="s">
        <v>424</v>
      </c>
      <c r="C21" s="40"/>
      <c r="D21" s="40"/>
      <c r="E21" s="40"/>
      <c r="F21" s="40">
        <v>85</v>
      </c>
      <c r="G21" s="108">
        <v>83</v>
      </c>
      <c r="H21" s="40"/>
      <c r="I21" s="40"/>
      <c r="J21" s="40"/>
      <c r="K21" s="40"/>
      <c r="L21" s="40">
        <v>174</v>
      </c>
      <c r="M21" s="108">
        <v>213</v>
      </c>
      <c r="N21" s="40"/>
      <c r="O21" s="38"/>
      <c r="P21" s="38"/>
      <c r="Q21" s="252"/>
      <c r="R21" s="38"/>
      <c r="S21" s="38"/>
      <c r="T21" s="252"/>
      <c r="U21" s="252"/>
      <c r="V21" s="38"/>
      <c r="W21" s="252"/>
      <c r="X21" s="252">
        <v>127</v>
      </c>
      <c r="Y21" s="262">
        <v>119</v>
      </c>
      <c r="Z21" s="38"/>
      <c r="AA21" s="38"/>
    </row>
    <row r="22" spans="1:27" ht="15">
      <c r="A22" s="42" t="s">
        <v>415</v>
      </c>
      <c r="B22" s="35" t="s">
        <v>407</v>
      </c>
      <c r="C22" s="246"/>
      <c r="D22" s="246"/>
      <c r="E22" s="246"/>
      <c r="F22" s="246">
        <v>6.2</v>
      </c>
      <c r="G22" s="169">
        <v>6.2</v>
      </c>
      <c r="H22" s="246"/>
      <c r="I22" s="246"/>
      <c r="J22" s="246"/>
      <c r="K22" s="246"/>
      <c r="L22" s="246">
        <v>6.2</v>
      </c>
      <c r="M22" s="169">
        <v>6.2</v>
      </c>
      <c r="N22" s="246"/>
      <c r="O22" s="246"/>
      <c r="P22" s="246"/>
      <c r="Q22" s="167"/>
      <c r="R22" s="246"/>
      <c r="S22" s="246"/>
      <c r="T22" s="167"/>
      <c r="U22" s="167"/>
      <c r="V22" s="246"/>
      <c r="W22" s="167"/>
      <c r="X22" s="167">
        <v>6.2</v>
      </c>
      <c r="Y22" s="300">
        <v>6.2</v>
      </c>
      <c r="Z22" s="246"/>
      <c r="AA22" s="246"/>
    </row>
    <row r="23" spans="1:27" ht="15">
      <c r="A23" s="44"/>
      <c r="B23" s="35" t="s">
        <v>425</v>
      </c>
      <c r="C23" s="40"/>
      <c r="D23" s="40"/>
      <c r="E23" s="40"/>
      <c r="F23" s="40"/>
      <c r="G23" s="108"/>
      <c r="H23" s="40"/>
      <c r="I23" s="40"/>
      <c r="J23" s="40"/>
      <c r="K23" s="40"/>
      <c r="L23" s="40"/>
      <c r="M23" s="108"/>
      <c r="N23" s="40"/>
      <c r="O23" s="38"/>
      <c r="P23" s="38"/>
      <c r="Q23" s="168"/>
      <c r="R23" s="38"/>
      <c r="S23" s="38"/>
      <c r="T23" s="252"/>
      <c r="U23" s="168"/>
      <c r="V23" s="38"/>
      <c r="W23" s="168"/>
      <c r="X23" s="252"/>
      <c r="Y23" s="261"/>
      <c r="Z23" s="38"/>
      <c r="AA23" s="38"/>
    </row>
    <row r="24" spans="1:27" ht="15">
      <c r="A24" s="44"/>
      <c r="B24" s="35" t="s">
        <v>408</v>
      </c>
      <c r="C24" s="40"/>
      <c r="D24" s="40"/>
      <c r="E24" s="40"/>
      <c r="F24" s="40">
        <v>63</v>
      </c>
      <c r="G24" s="108">
        <v>59</v>
      </c>
      <c r="H24" s="40"/>
      <c r="I24" s="40"/>
      <c r="J24" s="40"/>
      <c r="K24" s="40"/>
      <c r="L24" s="40">
        <v>110</v>
      </c>
      <c r="M24" s="108">
        <v>110</v>
      </c>
      <c r="N24" s="40"/>
      <c r="O24" s="40"/>
      <c r="P24" s="40"/>
      <c r="Q24" s="168"/>
      <c r="R24" s="40"/>
      <c r="S24" s="40"/>
      <c r="T24" s="168"/>
      <c r="U24" s="168"/>
      <c r="V24" s="38"/>
      <c r="W24" s="252"/>
      <c r="X24" s="168">
        <v>109</v>
      </c>
      <c r="Y24" s="261">
        <v>113</v>
      </c>
      <c r="Z24" s="38"/>
      <c r="AA24" s="38"/>
    </row>
    <row r="25" spans="1:27" ht="15">
      <c r="A25" s="42" t="s">
        <v>426</v>
      </c>
      <c r="B25" s="41" t="s">
        <v>407</v>
      </c>
      <c r="C25" s="246"/>
      <c r="D25" s="246"/>
      <c r="E25" s="246"/>
      <c r="F25" s="246">
        <v>6.1</v>
      </c>
      <c r="G25" s="169">
        <v>6.1</v>
      </c>
      <c r="H25" s="246"/>
      <c r="I25" s="246"/>
      <c r="J25" s="246"/>
      <c r="K25" s="246"/>
      <c r="L25" s="246">
        <v>6.1</v>
      </c>
      <c r="M25" s="169">
        <v>6.1</v>
      </c>
      <c r="N25" s="246"/>
      <c r="O25" s="246"/>
      <c r="P25" s="246"/>
      <c r="Q25" s="167"/>
      <c r="R25" s="246"/>
      <c r="S25" s="246"/>
      <c r="T25" s="167"/>
      <c r="U25" s="167"/>
      <c r="V25" s="246"/>
      <c r="W25" s="167"/>
      <c r="X25" s="167">
        <v>6.1</v>
      </c>
      <c r="Y25" s="300">
        <v>6.1</v>
      </c>
      <c r="Z25" s="246"/>
      <c r="AA25" s="246"/>
    </row>
    <row r="26" spans="1:27" ht="15">
      <c r="A26" s="44"/>
      <c r="B26" s="35" t="s">
        <v>427</v>
      </c>
      <c r="C26" s="40"/>
      <c r="D26" s="40"/>
      <c r="E26" s="40"/>
      <c r="F26" s="40">
        <v>77</v>
      </c>
      <c r="G26" s="108">
        <v>73</v>
      </c>
      <c r="H26" s="40"/>
      <c r="I26" s="40"/>
      <c r="J26" s="40"/>
      <c r="K26" s="40"/>
      <c r="L26" s="40">
        <v>125</v>
      </c>
      <c r="M26" s="108">
        <v>144</v>
      </c>
      <c r="N26" s="40"/>
      <c r="O26" s="40"/>
      <c r="P26" s="166"/>
      <c r="Q26" s="198"/>
      <c r="R26" s="40"/>
      <c r="S26" s="40"/>
      <c r="T26" s="168"/>
      <c r="U26" s="168"/>
      <c r="V26" s="40"/>
      <c r="W26" s="168"/>
      <c r="X26" s="168">
        <v>127</v>
      </c>
      <c r="Y26" s="261">
        <v>131</v>
      </c>
      <c r="Z26" s="40"/>
      <c r="AA26" s="40"/>
    </row>
    <row r="27" spans="1:27" ht="15">
      <c r="A27" s="44"/>
      <c r="B27" s="35" t="s">
        <v>428</v>
      </c>
      <c r="C27" s="40"/>
      <c r="D27" s="40"/>
      <c r="E27" s="40"/>
      <c r="F27" s="40">
        <v>66</v>
      </c>
      <c r="G27" s="108">
        <v>63</v>
      </c>
      <c r="H27" s="40"/>
      <c r="I27" s="40"/>
      <c r="J27" s="40"/>
      <c r="K27" s="40"/>
      <c r="L27" s="40">
        <v>93</v>
      </c>
      <c r="M27" s="108">
        <v>99</v>
      </c>
      <c r="N27" s="40"/>
      <c r="O27" s="40"/>
      <c r="P27" s="40"/>
      <c r="Q27" s="168"/>
      <c r="R27" s="40"/>
      <c r="S27" s="40"/>
      <c r="T27" s="168"/>
      <c r="U27" s="168"/>
      <c r="V27" s="40"/>
      <c r="W27" s="168"/>
      <c r="X27" s="168">
        <v>113</v>
      </c>
      <c r="Y27" s="261">
        <v>118</v>
      </c>
      <c r="Z27" s="40"/>
      <c r="AA27" s="40"/>
    </row>
    <row r="28" spans="1:27" ht="15">
      <c r="A28" s="44"/>
      <c r="B28" s="35"/>
      <c r="C28" s="40"/>
      <c r="D28" s="40"/>
      <c r="E28" s="40"/>
      <c r="F28" s="40"/>
      <c r="G28" s="108"/>
      <c r="H28" s="40"/>
      <c r="I28" s="40"/>
      <c r="J28" s="40"/>
      <c r="K28" s="40"/>
      <c r="L28" s="40"/>
      <c r="M28" s="108"/>
      <c r="N28" s="40"/>
      <c r="O28" s="40"/>
      <c r="P28" s="40"/>
      <c r="Q28" s="168"/>
      <c r="R28" s="40"/>
      <c r="S28" s="40"/>
      <c r="T28" s="168"/>
      <c r="U28" s="168"/>
      <c r="V28" s="40"/>
      <c r="W28" s="168"/>
      <c r="X28" s="168"/>
      <c r="Y28" s="261"/>
      <c r="Z28" s="38"/>
      <c r="AA28" s="38"/>
    </row>
    <row r="29" spans="1:27" ht="15">
      <c r="A29" s="44"/>
      <c r="B29" s="35" t="s">
        <v>429</v>
      </c>
      <c r="C29" s="40"/>
      <c r="D29" s="40"/>
      <c r="E29" s="40"/>
      <c r="F29" s="40">
        <v>32</v>
      </c>
      <c r="G29" s="108">
        <v>32</v>
      </c>
      <c r="H29" s="40"/>
      <c r="I29" s="40"/>
      <c r="J29" s="40"/>
      <c r="K29" s="40"/>
      <c r="L29" s="40">
        <v>63</v>
      </c>
      <c r="M29" s="108">
        <v>75</v>
      </c>
      <c r="N29" s="40"/>
      <c r="O29" s="38"/>
      <c r="P29" s="38"/>
      <c r="Q29" s="168"/>
      <c r="R29" s="38"/>
      <c r="S29" s="38"/>
      <c r="T29" s="252"/>
      <c r="U29" s="168"/>
      <c r="V29" s="40"/>
      <c r="W29" s="168"/>
      <c r="X29" s="252">
        <v>46</v>
      </c>
      <c r="Y29" s="261">
        <v>41</v>
      </c>
      <c r="Z29" s="40"/>
      <c r="AA29" s="40"/>
    </row>
    <row r="30" spans="1:27" ht="15">
      <c r="A30" s="43"/>
      <c r="B30" s="35" t="s">
        <v>430</v>
      </c>
      <c r="C30" s="40"/>
      <c r="D30" s="40"/>
      <c r="E30" s="40"/>
      <c r="F30" s="166">
        <v>0</v>
      </c>
      <c r="G30" s="170">
        <v>0</v>
      </c>
      <c r="H30" s="40"/>
      <c r="I30" s="40"/>
      <c r="J30" s="40"/>
      <c r="K30" s="40"/>
      <c r="L30" s="40">
        <v>0</v>
      </c>
      <c r="M30" s="108">
        <v>0</v>
      </c>
      <c r="N30" s="40"/>
      <c r="O30" s="38"/>
      <c r="P30" s="38"/>
      <c r="Q30" s="168"/>
      <c r="R30" s="38"/>
      <c r="S30" s="38"/>
      <c r="T30" s="168"/>
      <c r="U30" s="168"/>
      <c r="V30" s="40"/>
      <c r="W30" s="168"/>
      <c r="X30" s="168">
        <v>0</v>
      </c>
      <c r="Y30" s="261">
        <v>0</v>
      </c>
      <c r="Z30" s="40"/>
      <c r="AA30" s="40"/>
    </row>
    <row r="31" spans="1:27" ht="15">
      <c r="A31" s="43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38"/>
      <c r="P31" s="38"/>
      <c r="Q31" s="252"/>
      <c r="R31" s="38"/>
      <c r="S31" s="38"/>
      <c r="T31" s="38"/>
      <c r="U31" s="38"/>
      <c r="V31" s="40"/>
      <c r="W31" s="168"/>
      <c r="X31" s="168"/>
      <c r="Y31" s="261"/>
      <c r="Z31" s="40"/>
      <c r="AA31" s="40"/>
    </row>
    <row r="32" spans="1:27" ht="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8"/>
      <c r="P32" s="38"/>
      <c r="Q32" s="252"/>
      <c r="R32" s="38"/>
      <c r="S32" s="38"/>
      <c r="T32" s="38"/>
      <c r="U32" s="38"/>
      <c r="V32" s="40"/>
      <c r="W32" s="168"/>
      <c r="X32" s="168"/>
      <c r="Y32" s="261"/>
      <c r="Z32" s="40"/>
      <c r="AA32" s="40"/>
    </row>
    <row r="33" spans="1:27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8"/>
      <c r="P33" s="38"/>
      <c r="Q33" s="252"/>
      <c r="R33" s="38"/>
      <c r="S33" s="38"/>
      <c r="T33" s="38"/>
      <c r="U33" s="38"/>
      <c r="V33" s="40"/>
      <c r="W33" s="168"/>
      <c r="X33" s="168"/>
      <c r="Y33" s="261"/>
      <c r="Z33" s="40"/>
      <c r="AA33" s="40"/>
    </row>
    <row r="34" spans="1:27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8"/>
      <c r="Q34" s="252"/>
      <c r="R34" s="38"/>
      <c r="S34" s="38"/>
      <c r="T34" s="38"/>
      <c r="U34" s="38"/>
      <c r="V34" s="40"/>
      <c r="W34" s="168"/>
      <c r="X34" s="168"/>
      <c r="Y34" s="261"/>
      <c r="Z34" s="40"/>
      <c r="AA34" s="40"/>
    </row>
    <row r="35" spans="1:27" ht="15">
      <c r="A35" s="354" t="s">
        <v>422</v>
      </c>
      <c r="B35" s="355"/>
      <c r="C35" s="346" t="s">
        <v>421</v>
      </c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8"/>
    </row>
    <row r="36" spans="1:27" ht="15">
      <c r="A36" s="356" t="s">
        <v>423</v>
      </c>
      <c r="B36" s="357"/>
      <c r="C36" s="46">
        <v>0</v>
      </c>
      <c r="D36" s="46">
        <v>1</v>
      </c>
      <c r="E36" s="46">
        <v>2</v>
      </c>
      <c r="F36" s="46">
        <v>3</v>
      </c>
      <c r="G36" s="107">
        <v>4</v>
      </c>
      <c r="H36" s="46">
        <v>5</v>
      </c>
      <c r="I36" s="46">
        <v>6</v>
      </c>
      <c r="J36" s="46">
        <v>7</v>
      </c>
      <c r="K36" s="46">
        <v>8</v>
      </c>
      <c r="L36" s="47">
        <v>9</v>
      </c>
      <c r="M36" s="299">
        <v>10</v>
      </c>
      <c r="N36" s="46">
        <v>11</v>
      </c>
      <c r="O36" s="47">
        <v>12</v>
      </c>
      <c r="P36" s="47">
        <v>13</v>
      </c>
      <c r="Q36" s="47">
        <v>14</v>
      </c>
      <c r="R36" s="47">
        <v>15</v>
      </c>
      <c r="S36" s="47">
        <v>16</v>
      </c>
      <c r="T36" s="47">
        <v>17</v>
      </c>
      <c r="U36" s="47">
        <v>18</v>
      </c>
      <c r="V36" s="47">
        <v>19</v>
      </c>
      <c r="W36" s="47">
        <v>20</v>
      </c>
      <c r="X36" s="47">
        <v>21</v>
      </c>
      <c r="Y36" s="299">
        <v>22</v>
      </c>
      <c r="Z36" s="47">
        <v>23</v>
      </c>
      <c r="AA36" s="47">
        <v>24</v>
      </c>
    </row>
    <row r="37" spans="1:27" ht="15">
      <c r="A37" s="349" t="s">
        <v>39</v>
      </c>
      <c r="B37" s="350"/>
      <c r="C37" s="40"/>
      <c r="D37" s="40"/>
      <c r="E37" s="40"/>
      <c r="F37" s="40"/>
      <c r="G37" s="108"/>
      <c r="H37" s="40"/>
      <c r="I37" s="40"/>
      <c r="J37" s="40"/>
      <c r="K37" s="40"/>
      <c r="L37" s="168"/>
      <c r="M37" s="261"/>
      <c r="N37" s="40"/>
      <c r="O37" s="38"/>
      <c r="P37" s="38"/>
      <c r="Q37" s="252"/>
      <c r="R37" s="38"/>
      <c r="S37" s="38"/>
      <c r="T37" s="38"/>
      <c r="U37" s="252"/>
      <c r="V37" s="38"/>
      <c r="W37" s="252"/>
      <c r="X37" s="252"/>
      <c r="Y37" s="262"/>
      <c r="Z37" s="38"/>
      <c r="AA37" s="38"/>
    </row>
    <row r="38" spans="1:27" ht="15">
      <c r="A38" s="42" t="s">
        <v>416</v>
      </c>
      <c r="B38" s="35" t="s">
        <v>407</v>
      </c>
      <c r="C38" s="246"/>
      <c r="D38" s="246"/>
      <c r="E38" s="246"/>
      <c r="F38" s="246">
        <v>6.3</v>
      </c>
      <c r="G38" s="169">
        <v>6.3</v>
      </c>
      <c r="H38" s="246"/>
      <c r="I38" s="246"/>
      <c r="J38" s="246"/>
      <c r="K38" s="246"/>
      <c r="L38" s="246">
        <v>6.3</v>
      </c>
      <c r="M38" s="169">
        <v>6.3</v>
      </c>
      <c r="N38" s="246"/>
      <c r="O38" s="246"/>
      <c r="P38" s="246"/>
      <c r="Q38" s="167"/>
      <c r="R38" s="246"/>
      <c r="S38" s="246"/>
      <c r="T38" s="246"/>
      <c r="U38" s="167"/>
      <c r="V38" s="246"/>
      <c r="W38" s="167"/>
      <c r="X38" s="167">
        <v>6.3</v>
      </c>
      <c r="Y38" s="300">
        <v>6.3</v>
      </c>
      <c r="Z38" s="246"/>
      <c r="AA38" s="246"/>
    </row>
    <row r="39" spans="1:27" ht="15">
      <c r="A39" s="44"/>
      <c r="B39" s="35" t="s">
        <v>412</v>
      </c>
      <c r="C39" s="40"/>
      <c r="D39" s="40"/>
      <c r="E39" s="40"/>
      <c r="F39" s="40">
        <v>18</v>
      </c>
      <c r="G39" s="108">
        <v>18</v>
      </c>
      <c r="H39" s="40"/>
      <c r="I39" s="40"/>
      <c r="J39" s="40"/>
      <c r="K39" s="40"/>
      <c r="L39" s="40">
        <v>27</v>
      </c>
      <c r="M39" s="108">
        <v>29</v>
      </c>
      <c r="N39" s="40"/>
      <c r="O39" s="40"/>
      <c r="P39" s="40"/>
      <c r="Q39" s="168"/>
      <c r="R39" s="40"/>
      <c r="S39" s="40"/>
      <c r="T39" s="40"/>
      <c r="U39" s="168"/>
      <c r="V39" s="40"/>
      <c r="W39" s="168"/>
      <c r="X39" s="168">
        <v>33</v>
      </c>
      <c r="Y39" s="261">
        <v>32</v>
      </c>
      <c r="Z39" s="40"/>
      <c r="AA39" s="40"/>
    </row>
    <row r="40" spans="1:27" ht="15">
      <c r="A40" s="44"/>
      <c r="B40" s="35" t="s">
        <v>428</v>
      </c>
      <c r="C40" s="40"/>
      <c r="D40" s="40"/>
      <c r="E40" s="40"/>
      <c r="F40" s="40">
        <v>20</v>
      </c>
      <c r="G40" s="108">
        <v>21</v>
      </c>
      <c r="H40" s="40"/>
      <c r="I40" s="40"/>
      <c r="J40" s="40"/>
      <c r="K40" s="40"/>
      <c r="L40" s="40">
        <v>36</v>
      </c>
      <c r="M40" s="108">
        <v>41</v>
      </c>
      <c r="N40" s="40"/>
      <c r="O40" s="40"/>
      <c r="P40" s="40"/>
      <c r="Q40" s="168"/>
      <c r="R40" s="40"/>
      <c r="S40" s="40"/>
      <c r="T40" s="40"/>
      <c r="U40" s="168"/>
      <c r="V40" s="40"/>
      <c r="W40" s="168"/>
      <c r="X40" s="168">
        <v>33</v>
      </c>
      <c r="Y40" s="261">
        <v>31</v>
      </c>
      <c r="Z40" s="40"/>
      <c r="AA40" s="40"/>
    </row>
    <row r="41" spans="1:27" ht="15">
      <c r="A41" s="44"/>
      <c r="B41" s="35" t="s">
        <v>429</v>
      </c>
      <c r="C41" s="40"/>
      <c r="D41" s="40"/>
      <c r="E41" s="40"/>
      <c r="F41" s="40">
        <v>2</v>
      </c>
      <c r="G41" s="108">
        <v>2</v>
      </c>
      <c r="H41" s="40"/>
      <c r="I41" s="40"/>
      <c r="J41" s="40"/>
      <c r="K41" s="40"/>
      <c r="L41" s="40">
        <v>3</v>
      </c>
      <c r="M41" s="108">
        <v>3</v>
      </c>
      <c r="N41" s="40"/>
      <c r="O41" s="40"/>
      <c r="P41" s="40"/>
      <c r="Q41" s="168"/>
      <c r="R41" s="40"/>
      <c r="S41" s="40"/>
      <c r="T41" s="40"/>
      <c r="U41" s="168"/>
      <c r="V41" s="40"/>
      <c r="W41" s="168"/>
      <c r="X41" s="168">
        <v>3</v>
      </c>
      <c r="Y41" s="261">
        <v>3</v>
      </c>
      <c r="Z41" s="40"/>
      <c r="AA41" s="40"/>
    </row>
    <row r="42" spans="1:27" ht="15">
      <c r="A42" s="42" t="s">
        <v>415</v>
      </c>
      <c r="B42" s="35" t="s">
        <v>407</v>
      </c>
      <c r="C42" s="246"/>
      <c r="D42" s="246"/>
      <c r="E42" s="246"/>
      <c r="F42" s="246">
        <v>6.3</v>
      </c>
      <c r="G42" s="169">
        <v>6.3</v>
      </c>
      <c r="H42" s="246"/>
      <c r="I42" s="246"/>
      <c r="J42" s="246"/>
      <c r="K42" s="246"/>
      <c r="L42" s="246">
        <v>6.3</v>
      </c>
      <c r="M42" s="169">
        <v>6.3</v>
      </c>
      <c r="N42" s="246"/>
      <c r="O42" s="246"/>
      <c r="P42" s="246"/>
      <c r="Q42" s="167"/>
      <c r="R42" s="246"/>
      <c r="S42" s="246"/>
      <c r="T42" s="246"/>
      <c r="U42" s="167"/>
      <c r="V42" s="246"/>
      <c r="W42" s="167"/>
      <c r="X42" s="167">
        <v>6.3</v>
      </c>
      <c r="Y42" s="300">
        <v>6.3</v>
      </c>
      <c r="Z42" s="246"/>
      <c r="AA42" s="246"/>
    </row>
    <row r="43" spans="1:27" ht="15">
      <c r="A43" s="44"/>
      <c r="B43" s="35" t="s">
        <v>410</v>
      </c>
      <c r="C43" s="40"/>
      <c r="D43" s="40"/>
      <c r="E43" s="40"/>
      <c r="F43" s="40">
        <v>28</v>
      </c>
      <c r="G43" s="108">
        <v>27</v>
      </c>
      <c r="H43" s="40"/>
      <c r="I43" s="40"/>
      <c r="J43" s="40"/>
      <c r="K43" s="40"/>
      <c r="L43" s="40">
        <v>54</v>
      </c>
      <c r="M43" s="108">
        <v>63</v>
      </c>
      <c r="N43" s="40"/>
      <c r="O43" s="40"/>
      <c r="P43" s="40"/>
      <c r="Q43" s="168"/>
      <c r="R43" s="40"/>
      <c r="S43" s="40"/>
      <c r="T43" s="40"/>
      <c r="U43" s="168"/>
      <c r="V43" s="40"/>
      <c r="W43" s="168"/>
      <c r="X43" s="168">
        <v>46</v>
      </c>
      <c r="Y43" s="261">
        <v>46</v>
      </c>
      <c r="Z43" s="40"/>
      <c r="AA43" s="40"/>
    </row>
    <row r="44" spans="1:27" ht="15">
      <c r="A44" s="44"/>
      <c r="B44" s="35" t="s">
        <v>414</v>
      </c>
      <c r="C44" s="40"/>
      <c r="D44" s="40"/>
      <c r="E44" s="40"/>
      <c r="F44" s="40">
        <v>1</v>
      </c>
      <c r="G44" s="108">
        <v>1</v>
      </c>
      <c r="H44" s="40"/>
      <c r="I44" s="40"/>
      <c r="J44" s="40"/>
      <c r="K44" s="40"/>
      <c r="L44" s="40">
        <v>22</v>
      </c>
      <c r="M44" s="108">
        <v>21</v>
      </c>
      <c r="N44" s="40"/>
      <c r="O44" s="40"/>
      <c r="P44" s="40"/>
      <c r="Q44" s="168"/>
      <c r="R44" s="40"/>
      <c r="S44" s="40"/>
      <c r="T44" s="40"/>
      <c r="U44" s="168"/>
      <c r="V44" s="40"/>
      <c r="W44" s="168"/>
      <c r="X44" s="168">
        <v>1</v>
      </c>
      <c r="Y44" s="261">
        <v>1</v>
      </c>
      <c r="Z44" s="40"/>
      <c r="AA44" s="40"/>
    </row>
    <row r="45" spans="1:27" ht="15">
      <c r="A45" s="44"/>
      <c r="B45" s="35" t="s">
        <v>432</v>
      </c>
      <c r="C45" s="40"/>
      <c r="D45" s="40"/>
      <c r="E45" s="40"/>
      <c r="F45" s="40">
        <v>34</v>
      </c>
      <c r="G45" s="108">
        <v>33</v>
      </c>
      <c r="H45" s="40"/>
      <c r="I45" s="40"/>
      <c r="J45" s="40"/>
      <c r="K45" s="40"/>
      <c r="L45" s="40">
        <v>49</v>
      </c>
      <c r="M45" s="108">
        <v>54</v>
      </c>
      <c r="N45" s="40"/>
      <c r="O45" s="40"/>
      <c r="P45" s="40"/>
      <c r="Q45" s="168"/>
      <c r="R45" s="40"/>
      <c r="S45" s="40"/>
      <c r="T45" s="40"/>
      <c r="U45" s="168"/>
      <c r="V45" s="40"/>
      <c r="W45" s="168"/>
      <c r="X45" s="168">
        <v>64</v>
      </c>
      <c r="Y45" s="261">
        <v>64</v>
      </c>
      <c r="Z45" s="40"/>
      <c r="AA45" s="40"/>
    </row>
    <row r="46" spans="1:27" ht="15">
      <c r="A46" s="44"/>
      <c r="B46" s="35" t="s">
        <v>434</v>
      </c>
      <c r="C46" s="40"/>
      <c r="D46" s="40"/>
      <c r="E46" s="40"/>
      <c r="F46" s="40">
        <v>25</v>
      </c>
      <c r="G46" s="108">
        <v>25</v>
      </c>
      <c r="H46" s="40"/>
      <c r="I46" s="40"/>
      <c r="J46" s="40"/>
      <c r="K46" s="40"/>
      <c r="L46" s="40">
        <v>44</v>
      </c>
      <c r="M46" s="108">
        <v>48</v>
      </c>
      <c r="N46" s="40"/>
      <c r="O46" s="40"/>
      <c r="P46" s="40"/>
      <c r="Q46" s="168"/>
      <c r="R46" s="40"/>
      <c r="S46" s="40"/>
      <c r="T46" s="40"/>
      <c r="U46" s="168"/>
      <c r="V46" s="40"/>
      <c r="W46" s="168"/>
      <c r="X46" s="168">
        <v>37</v>
      </c>
      <c r="Y46" s="261">
        <v>36</v>
      </c>
      <c r="Z46" s="40"/>
      <c r="AA46" s="40"/>
    </row>
    <row r="47" spans="1:27" ht="15">
      <c r="A47" s="44"/>
      <c r="B47" s="35" t="s">
        <v>435</v>
      </c>
      <c r="C47" s="40"/>
      <c r="D47" s="40"/>
      <c r="E47" s="40"/>
      <c r="F47" s="40">
        <v>39</v>
      </c>
      <c r="G47" s="108">
        <v>36</v>
      </c>
      <c r="H47" s="40"/>
      <c r="I47" s="40"/>
      <c r="J47" s="40"/>
      <c r="K47" s="40"/>
      <c r="L47" s="40">
        <v>61</v>
      </c>
      <c r="M47" s="108">
        <v>62</v>
      </c>
      <c r="N47" s="40"/>
      <c r="O47" s="40"/>
      <c r="P47" s="40"/>
      <c r="Q47" s="168"/>
      <c r="R47" s="40"/>
      <c r="S47" s="40"/>
      <c r="T47" s="40"/>
      <c r="U47" s="168"/>
      <c r="V47" s="40"/>
      <c r="W47" s="168"/>
      <c r="X47" s="168">
        <v>46</v>
      </c>
      <c r="Y47" s="261">
        <v>47</v>
      </c>
      <c r="Z47" s="40"/>
      <c r="AA47" s="40"/>
    </row>
    <row r="48" spans="1:27" ht="15">
      <c r="A48" s="44"/>
      <c r="B48" s="35" t="s">
        <v>431</v>
      </c>
      <c r="C48" s="40"/>
      <c r="D48" s="40"/>
      <c r="E48" s="40"/>
      <c r="F48" s="40">
        <v>12</v>
      </c>
      <c r="G48" s="108">
        <v>12</v>
      </c>
      <c r="H48" s="40"/>
      <c r="I48" s="40"/>
      <c r="J48" s="40"/>
      <c r="K48" s="40"/>
      <c r="L48" s="40">
        <v>17</v>
      </c>
      <c r="M48" s="108">
        <v>18</v>
      </c>
      <c r="N48" s="40"/>
      <c r="O48" s="40"/>
      <c r="P48" s="40"/>
      <c r="Q48" s="168"/>
      <c r="R48" s="40"/>
      <c r="S48" s="40"/>
      <c r="T48" s="40"/>
      <c r="U48" s="168"/>
      <c r="V48" s="40"/>
      <c r="W48" s="168"/>
      <c r="X48" s="168">
        <v>27</v>
      </c>
      <c r="Y48" s="261">
        <v>29</v>
      </c>
      <c r="Z48" s="40"/>
      <c r="AA48" s="40"/>
    </row>
    <row r="49" spans="1:27" ht="15">
      <c r="A49" s="44"/>
      <c r="B49" s="35" t="s">
        <v>436</v>
      </c>
      <c r="C49" s="40"/>
      <c r="D49" s="40"/>
      <c r="E49" s="40"/>
      <c r="F49" s="40">
        <v>2</v>
      </c>
      <c r="G49" s="108">
        <v>1</v>
      </c>
      <c r="H49" s="40"/>
      <c r="I49" s="40"/>
      <c r="J49" s="40"/>
      <c r="K49" s="40"/>
      <c r="L49" s="40">
        <v>1</v>
      </c>
      <c r="M49" s="108">
        <v>1</v>
      </c>
      <c r="N49" s="40"/>
      <c r="O49" s="40"/>
      <c r="P49" s="40"/>
      <c r="Q49" s="168"/>
      <c r="R49" s="40"/>
      <c r="S49" s="40"/>
      <c r="T49" s="40"/>
      <c r="U49" s="168"/>
      <c r="V49" s="40"/>
      <c r="W49" s="168"/>
      <c r="X49" s="168">
        <v>1</v>
      </c>
      <c r="Y49" s="261">
        <v>1</v>
      </c>
      <c r="Z49" s="40"/>
      <c r="AA49" s="40"/>
    </row>
    <row r="50" spans="1:27" ht="15">
      <c r="A50" s="44"/>
      <c r="B50" s="35" t="s">
        <v>437</v>
      </c>
      <c r="C50" s="40"/>
      <c r="D50" s="40"/>
      <c r="E50" s="40"/>
      <c r="F50" s="40">
        <v>15</v>
      </c>
      <c r="G50" s="108">
        <v>15</v>
      </c>
      <c r="H50" s="40"/>
      <c r="I50" s="40"/>
      <c r="J50" s="40"/>
      <c r="K50" s="40"/>
      <c r="L50" s="40">
        <v>22</v>
      </c>
      <c r="M50" s="108">
        <v>23</v>
      </c>
      <c r="N50" s="40"/>
      <c r="O50" s="40"/>
      <c r="P50" s="40"/>
      <c r="Q50" s="168"/>
      <c r="R50" s="40"/>
      <c r="S50" s="40"/>
      <c r="T50" s="40"/>
      <c r="U50" s="168"/>
      <c r="V50" s="40"/>
      <c r="W50" s="168"/>
      <c r="X50" s="168">
        <v>28</v>
      </c>
      <c r="Y50" s="261">
        <v>30</v>
      </c>
      <c r="Z50" s="40"/>
      <c r="AA50" s="40"/>
    </row>
    <row r="51" spans="1:27" ht="15">
      <c r="A51" s="44"/>
      <c r="B51" s="35" t="s">
        <v>433</v>
      </c>
      <c r="C51" s="40"/>
      <c r="D51" s="40"/>
      <c r="E51" s="40"/>
      <c r="F51" s="40">
        <v>15</v>
      </c>
      <c r="G51" s="108">
        <v>14</v>
      </c>
      <c r="H51" s="40"/>
      <c r="I51" s="40"/>
      <c r="J51" s="40"/>
      <c r="K51" s="40"/>
      <c r="L51" s="40">
        <v>27</v>
      </c>
      <c r="M51" s="108">
        <v>31</v>
      </c>
      <c r="N51" s="40"/>
      <c r="O51" s="40"/>
      <c r="P51" s="40"/>
      <c r="Q51" s="168"/>
      <c r="R51" s="40"/>
      <c r="S51" s="40"/>
      <c r="T51" s="40"/>
      <c r="U51" s="168"/>
      <c r="V51" s="40"/>
      <c r="W51" s="168"/>
      <c r="X51" s="168">
        <v>27</v>
      </c>
      <c r="Y51" s="261">
        <v>24</v>
      </c>
      <c r="Z51" s="40"/>
      <c r="AA51" s="40"/>
    </row>
    <row r="52" spans="1:27" ht="15">
      <c r="A52" s="42" t="s">
        <v>426</v>
      </c>
      <c r="B52" s="35" t="s">
        <v>407</v>
      </c>
      <c r="C52" s="246"/>
      <c r="D52" s="246"/>
      <c r="E52" s="246"/>
      <c r="F52" s="246">
        <v>6.3</v>
      </c>
      <c r="G52" s="169">
        <v>6.3</v>
      </c>
      <c r="H52" s="246"/>
      <c r="I52" s="246"/>
      <c r="J52" s="246"/>
      <c r="K52" s="246"/>
      <c r="L52" s="246">
        <v>6.3</v>
      </c>
      <c r="M52" s="169">
        <v>6.3</v>
      </c>
      <c r="N52" s="246"/>
      <c r="O52" s="246"/>
      <c r="P52" s="246"/>
      <c r="Q52" s="167"/>
      <c r="R52" s="246"/>
      <c r="S52" s="246"/>
      <c r="T52" s="246"/>
      <c r="U52" s="167"/>
      <c r="V52" s="246"/>
      <c r="W52" s="167"/>
      <c r="X52" s="167">
        <v>6.3</v>
      </c>
      <c r="Y52" s="300">
        <v>6.3</v>
      </c>
      <c r="Z52" s="246"/>
      <c r="AA52" s="246"/>
    </row>
    <row r="53" spans="1:27" ht="15">
      <c r="A53" s="44"/>
      <c r="B53" s="35" t="s">
        <v>439</v>
      </c>
      <c r="C53" s="40"/>
      <c r="D53" s="40"/>
      <c r="E53" s="40"/>
      <c r="F53" s="40">
        <v>16</v>
      </c>
      <c r="G53" s="108">
        <v>16</v>
      </c>
      <c r="H53" s="40"/>
      <c r="I53" s="40"/>
      <c r="J53" s="40"/>
      <c r="K53" s="40"/>
      <c r="L53" s="40">
        <v>24</v>
      </c>
      <c r="M53" s="108">
        <v>26</v>
      </c>
      <c r="N53" s="40"/>
      <c r="O53" s="40"/>
      <c r="P53" s="40"/>
      <c r="Q53" s="168"/>
      <c r="R53" s="40"/>
      <c r="S53" s="40"/>
      <c r="T53" s="40"/>
      <c r="U53" s="168"/>
      <c r="V53" s="40"/>
      <c r="W53" s="168"/>
      <c r="X53" s="168">
        <v>29</v>
      </c>
      <c r="Y53" s="261">
        <v>27</v>
      </c>
      <c r="Z53" s="40"/>
      <c r="AA53" s="40"/>
    </row>
    <row r="54" spans="1:27" ht="15">
      <c r="A54" s="44"/>
      <c r="B54" s="35" t="s">
        <v>438</v>
      </c>
      <c r="C54" s="40"/>
      <c r="D54" s="40"/>
      <c r="E54" s="40"/>
      <c r="F54" s="40">
        <v>25</v>
      </c>
      <c r="G54" s="108">
        <v>26</v>
      </c>
      <c r="H54" s="40"/>
      <c r="I54" s="40"/>
      <c r="J54" s="40"/>
      <c r="K54" s="40"/>
      <c r="L54" s="40">
        <v>41</v>
      </c>
      <c r="M54" s="108">
        <v>44</v>
      </c>
      <c r="N54" s="40"/>
      <c r="O54" s="40"/>
      <c r="P54" s="40"/>
      <c r="Q54" s="168"/>
      <c r="R54" s="40"/>
      <c r="S54" s="40"/>
      <c r="T54" s="40"/>
      <c r="U54" s="168"/>
      <c r="V54" s="40"/>
      <c r="W54" s="168"/>
      <c r="X54" s="168">
        <v>49</v>
      </c>
      <c r="Y54" s="261">
        <v>51</v>
      </c>
      <c r="Z54" s="40"/>
      <c r="AA54" s="40"/>
    </row>
    <row r="55" spans="1:27" ht="15">
      <c r="A55" s="43"/>
      <c r="B55" s="35" t="s">
        <v>440</v>
      </c>
      <c r="C55" s="40"/>
      <c r="D55" s="40"/>
      <c r="E55" s="40"/>
      <c r="F55" s="40">
        <v>18</v>
      </c>
      <c r="G55" s="108">
        <v>17</v>
      </c>
      <c r="H55" s="40"/>
      <c r="I55" s="40"/>
      <c r="J55" s="40"/>
      <c r="K55" s="40"/>
      <c r="L55" s="40">
        <v>45</v>
      </c>
      <c r="M55" s="108">
        <v>49</v>
      </c>
      <c r="N55" s="40"/>
      <c r="O55" s="40"/>
      <c r="P55" s="40"/>
      <c r="Q55" s="168"/>
      <c r="R55" s="40"/>
      <c r="S55" s="40"/>
      <c r="T55" s="40"/>
      <c r="U55" s="168"/>
      <c r="V55" s="40"/>
      <c r="W55" s="168"/>
      <c r="X55" s="168">
        <v>25</v>
      </c>
      <c r="Y55" s="261">
        <v>27</v>
      </c>
      <c r="Z55" s="40"/>
      <c r="AA55" s="40"/>
    </row>
    <row r="56" spans="1:27" ht="15">
      <c r="A56" s="43"/>
      <c r="B56" s="40" t="s">
        <v>521</v>
      </c>
      <c r="C56" s="40"/>
      <c r="D56" s="40"/>
      <c r="E56" s="40"/>
      <c r="F56" s="40">
        <v>11</v>
      </c>
      <c r="G56" s="108">
        <v>10</v>
      </c>
      <c r="H56" s="40"/>
      <c r="I56" s="40"/>
      <c r="J56" s="40"/>
      <c r="K56" s="40"/>
      <c r="L56" s="40">
        <v>17</v>
      </c>
      <c r="M56" s="108">
        <v>18</v>
      </c>
      <c r="N56" s="40"/>
      <c r="O56" s="40"/>
      <c r="P56" s="40"/>
      <c r="Q56" s="168"/>
      <c r="R56" s="40"/>
      <c r="S56" s="40"/>
      <c r="T56" s="40"/>
      <c r="U56" s="168"/>
      <c r="V56" s="40"/>
      <c r="W56" s="168"/>
      <c r="X56" s="168">
        <v>21</v>
      </c>
      <c r="Y56" s="261">
        <v>23</v>
      </c>
      <c r="Z56" s="40"/>
      <c r="AA56" s="40"/>
    </row>
    <row r="57" spans="1:27" ht="15">
      <c r="A57" s="43" t="s">
        <v>419</v>
      </c>
      <c r="B57" s="40" t="s">
        <v>407</v>
      </c>
      <c r="C57" s="246"/>
      <c r="D57" s="246"/>
      <c r="E57" s="246"/>
      <c r="F57" s="246">
        <v>6.3</v>
      </c>
      <c r="G57" s="169">
        <v>6.3</v>
      </c>
      <c r="H57" s="246"/>
      <c r="I57" s="246"/>
      <c r="J57" s="246"/>
      <c r="K57" s="246"/>
      <c r="L57" s="246">
        <v>6.3</v>
      </c>
      <c r="M57" s="169">
        <v>6.3</v>
      </c>
      <c r="N57" s="246"/>
      <c r="O57" s="246"/>
      <c r="P57" s="246"/>
      <c r="Q57" s="167"/>
      <c r="R57" s="246"/>
      <c r="S57" s="246"/>
      <c r="T57" s="246"/>
      <c r="U57" s="167"/>
      <c r="V57" s="246"/>
      <c r="W57" s="167"/>
      <c r="X57" s="167">
        <v>6.3</v>
      </c>
      <c r="Y57" s="300">
        <v>6.3</v>
      </c>
      <c r="Z57" s="246"/>
      <c r="AA57" s="246"/>
    </row>
    <row r="58" spans="1:27" ht="15">
      <c r="A58" s="43"/>
      <c r="B58" s="40" t="s">
        <v>522</v>
      </c>
      <c r="C58" s="40"/>
      <c r="D58" s="40"/>
      <c r="E58" s="40"/>
      <c r="F58" s="40">
        <v>36</v>
      </c>
      <c r="G58" s="108">
        <v>33</v>
      </c>
      <c r="H58" s="40"/>
      <c r="I58" s="40"/>
      <c r="J58" s="40"/>
      <c r="K58" s="40"/>
      <c r="L58" s="40">
        <v>60</v>
      </c>
      <c r="M58" s="108">
        <v>60</v>
      </c>
      <c r="N58" s="40"/>
      <c r="O58" s="40"/>
      <c r="P58" s="40"/>
      <c r="Q58" s="168"/>
      <c r="R58" s="40"/>
      <c r="S58" s="40"/>
      <c r="T58" s="40"/>
      <c r="U58" s="168"/>
      <c r="V58" s="40"/>
      <c r="W58" s="168"/>
      <c r="X58" s="168">
        <v>73</v>
      </c>
      <c r="Y58" s="261">
        <v>78</v>
      </c>
      <c r="Z58" s="40"/>
      <c r="AA58" s="40"/>
    </row>
    <row r="59" spans="1:27" ht="15">
      <c r="A59" s="349" t="s">
        <v>50</v>
      </c>
      <c r="B59" s="350"/>
      <c r="C59" s="40"/>
      <c r="D59" s="40"/>
      <c r="E59" s="40"/>
      <c r="F59" s="168"/>
      <c r="G59" s="168"/>
      <c r="H59" s="168"/>
      <c r="I59" s="168"/>
      <c r="J59" s="168"/>
      <c r="K59" s="168"/>
      <c r="L59" s="168"/>
      <c r="M59" s="168"/>
      <c r="N59" s="40"/>
      <c r="O59" s="38"/>
      <c r="P59" s="38"/>
      <c r="Q59" s="252"/>
      <c r="R59" s="38"/>
      <c r="S59" s="38"/>
      <c r="T59" s="38"/>
      <c r="U59" s="252"/>
      <c r="V59" s="38"/>
      <c r="W59" s="252"/>
      <c r="X59" s="252"/>
      <c r="Y59" s="252"/>
      <c r="Z59" s="38"/>
      <c r="AA59" s="38"/>
    </row>
    <row r="60" spans="1:27" ht="15">
      <c r="A60" s="42" t="s">
        <v>416</v>
      </c>
      <c r="B60" s="35" t="s">
        <v>407</v>
      </c>
      <c r="C60" s="246"/>
      <c r="D60" s="246"/>
      <c r="E60" s="246"/>
      <c r="F60" s="246">
        <v>6.4</v>
      </c>
      <c r="G60" s="169">
        <v>6.4</v>
      </c>
      <c r="H60" s="246"/>
      <c r="I60" s="246"/>
      <c r="J60" s="246"/>
      <c r="K60" s="246"/>
      <c r="L60" s="246">
        <v>6.3</v>
      </c>
      <c r="M60" s="169">
        <v>6.4</v>
      </c>
      <c r="N60" s="246"/>
      <c r="O60" s="246"/>
      <c r="P60" s="246"/>
      <c r="Q60" s="167"/>
      <c r="R60" s="246"/>
      <c r="S60" s="246"/>
      <c r="T60" s="246"/>
      <c r="U60" s="167"/>
      <c r="V60" s="246"/>
      <c r="W60" s="167"/>
      <c r="X60" s="167">
        <v>6.4</v>
      </c>
      <c r="Y60" s="300">
        <v>6.4</v>
      </c>
      <c r="Z60" s="246"/>
      <c r="AA60" s="246"/>
    </row>
    <row r="61" spans="1:27" ht="15">
      <c r="A61" s="44"/>
      <c r="B61" s="35" t="s">
        <v>425</v>
      </c>
      <c r="C61" s="40"/>
      <c r="D61" s="40"/>
      <c r="E61" s="40"/>
      <c r="F61" s="40">
        <v>0</v>
      </c>
      <c r="G61" s="108">
        <v>0</v>
      </c>
      <c r="H61" s="40"/>
      <c r="I61" s="40"/>
      <c r="J61" s="40"/>
      <c r="K61" s="40"/>
      <c r="L61" s="40">
        <v>0</v>
      </c>
      <c r="M61" s="108">
        <v>0</v>
      </c>
      <c r="N61" s="40"/>
      <c r="O61" s="40"/>
      <c r="P61" s="40"/>
      <c r="Q61" s="168"/>
      <c r="R61" s="40"/>
      <c r="S61" s="40"/>
      <c r="T61" s="40"/>
      <c r="U61" s="168"/>
      <c r="V61" s="40"/>
      <c r="W61" s="168"/>
      <c r="X61" s="168">
        <v>0</v>
      </c>
      <c r="Y61" s="261">
        <v>0</v>
      </c>
      <c r="Z61" s="40"/>
      <c r="AA61" s="40"/>
    </row>
    <row r="62" spans="1:27" ht="15">
      <c r="A62" s="44"/>
      <c r="B62" s="35" t="s">
        <v>442</v>
      </c>
      <c r="C62" s="40"/>
      <c r="D62" s="40"/>
      <c r="E62" s="40"/>
      <c r="F62" s="40">
        <v>35</v>
      </c>
      <c r="G62" s="108">
        <v>33</v>
      </c>
      <c r="H62" s="40"/>
      <c r="I62" s="40"/>
      <c r="J62" s="40"/>
      <c r="K62" s="40"/>
      <c r="L62" s="40">
        <v>62</v>
      </c>
      <c r="M62" s="108">
        <v>71</v>
      </c>
      <c r="N62" s="40"/>
      <c r="O62" s="40"/>
      <c r="P62" s="40"/>
      <c r="Q62" s="168"/>
      <c r="R62" s="40"/>
      <c r="S62" s="40"/>
      <c r="T62" s="40"/>
      <c r="U62" s="168"/>
      <c r="V62" s="40"/>
      <c r="W62" s="168"/>
      <c r="X62" s="168">
        <v>69</v>
      </c>
      <c r="Y62" s="261">
        <v>70</v>
      </c>
      <c r="Z62" s="40"/>
      <c r="AA62" s="40"/>
    </row>
    <row r="63" spans="1:27" ht="15">
      <c r="A63" s="44"/>
      <c r="B63" s="35" t="s">
        <v>434</v>
      </c>
      <c r="C63" s="40"/>
      <c r="D63" s="40"/>
      <c r="E63" s="40"/>
      <c r="F63" s="40">
        <v>111</v>
      </c>
      <c r="G63" s="108">
        <v>107</v>
      </c>
      <c r="H63" s="40"/>
      <c r="I63" s="40"/>
      <c r="J63" s="40"/>
      <c r="K63" s="40"/>
      <c r="L63" s="40">
        <v>164</v>
      </c>
      <c r="M63" s="108">
        <v>176</v>
      </c>
      <c r="N63" s="40"/>
      <c r="O63" s="40"/>
      <c r="P63" s="40"/>
      <c r="Q63" s="168"/>
      <c r="R63" s="40"/>
      <c r="S63" s="40"/>
      <c r="T63" s="40"/>
      <c r="U63" s="168"/>
      <c r="V63" s="40"/>
      <c r="W63" s="168"/>
      <c r="X63" s="168">
        <v>163</v>
      </c>
      <c r="Y63" s="261">
        <v>162</v>
      </c>
      <c r="Z63" s="40"/>
      <c r="AA63" s="40"/>
    </row>
    <row r="64" spans="1:27" ht="15">
      <c r="A64" s="42" t="s">
        <v>415</v>
      </c>
      <c r="B64" s="35" t="s">
        <v>407</v>
      </c>
      <c r="C64" s="246"/>
      <c r="D64" s="246"/>
      <c r="E64" s="246"/>
      <c r="F64" s="246">
        <v>6.3</v>
      </c>
      <c r="G64" s="169">
        <v>6.3</v>
      </c>
      <c r="H64" s="246"/>
      <c r="I64" s="246"/>
      <c r="J64" s="246"/>
      <c r="K64" s="246"/>
      <c r="L64" s="246">
        <v>6.3</v>
      </c>
      <c r="M64" s="169">
        <v>6.3</v>
      </c>
      <c r="N64" s="246"/>
      <c r="O64" s="246"/>
      <c r="P64" s="246"/>
      <c r="Q64" s="167"/>
      <c r="R64" s="246"/>
      <c r="S64" s="246"/>
      <c r="T64" s="246"/>
      <c r="U64" s="167"/>
      <c r="V64" s="246"/>
      <c r="W64" s="167"/>
      <c r="X64" s="167">
        <v>6.3</v>
      </c>
      <c r="Y64" s="300">
        <v>6.3</v>
      </c>
      <c r="Z64" s="246"/>
      <c r="AA64" s="246"/>
    </row>
    <row r="65" spans="1:27" ht="15">
      <c r="A65" s="44"/>
      <c r="B65" s="35" t="s">
        <v>443</v>
      </c>
      <c r="C65" s="40"/>
      <c r="D65" s="40"/>
      <c r="E65" s="40"/>
      <c r="F65" s="40">
        <v>57</v>
      </c>
      <c r="G65" s="108">
        <v>52</v>
      </c>
      <c r="H65" s="40"/>
      <c r="I65" s="40"/>
      <c r="J65" s="40"/>
      <c r="K65" s="40"/>
      <c r="L65" s="40">
        <v>74</v>
      </c>
      <c r="M65" s="108">
        <v>76</v>
      </c>
      <c r="N65" s="40"/>
      <c r="O65" s="40"/>
      <c r="P65" s="40"/>
      <c r="Q65" s="168"/>
      <c r="R65" s="40"/>
      <c r="S65" s="40"/>
      <c r="T65" s="40"/>
      <c r="U65" s="168"/>
      <c r="V65" s="40"/>
      <c r="W65" s="168"/>
      <c r="X65" s="168">
        <v>95</v>
      </c>
      <c r="Y65" s="261">
        <v>99</v>
      </c>
      <c r="Z65" s="40"/>
      <c r="AA65" s="40"/>
    </row>
    <row r="66" spans="1:27" ht="15">
      <c r="A66" s="43"/>
      <c r="B66" s="35" t="s">
        <v>444</v>
      </c>
      <c r="C66" s="40"/>
      <c r="D66" s="40"/>
      <c r="E66" s="40"/>
      <c r="F66" s="40">
        <v>26</v>
      </c>
      <c r="G66" s="108">
        <v>23</v>
      </c>
      <c r="H66" s="40"/>
      <c r="I66" s="40"/>
      <c r="J66" s="40"/>
      <c r="K66" s="40"/>
      <c r="L66" s="40">
        <v>41</v>
      </c>
      <c r="M66" s="108">
        <v>41</v>
      </c>
      <c r="N66" s="40"/>
      <c r="O66" s="40"/>
      <c r="P66" s="40"/>
      <c r="Q66" s="168"/>
      <c r="R66" s="40"/>
      <c r="S66" s="40"/>
      <c r="T66" s="40"/>
      <c r="U66" s="168"/>
      <c r="V66" s="40"/>
      <c r="W66" s="168"/>
      <c r="X66" s="168">
        <v>46</v>
      </c>
      <c r="Y66" s="261">
        <v>49</v>
      </c>
      <c r="Z66" s="40"/>
      <c r="AA66" s="40"/>
    </row>
    <row r="67" spans="1:27" ht="15">
      <c r="A67" s="43"/>
      <c r="B67" s="40" t="s">
        <v>410</v>
      </c>
      <c r="C67" s="40"/>
      <c r="D67" s="40"/>
      <c r="E67" s="40"/>
      <c r="F67" s="40">
        <v>0</v>
      </c>
      <c r="G67" s="108">
        <v>0</v>
      </c>
      <c r="H67" s="40"/>
      <c r="I67" s="40"/>
      <c r="J67" s="40"/>
      <c r="K67" s="40"/>
      <c r="L67" s="40">
        <v>0</v>
      </c>
      <c r="M67" s="108">
        <v>0</v>
      </c>
      <c r="N67" s="40"/>
      <c r="O67" s="40"/>
      <c r="P67" s="40"/>
      <c r="Q67" s="168"/>
      <c r="R67" s="40"/>
      <c r="S67" s="40"/>
      <c r="T67" s="40"/>
      <c r="U67" s="168"/>
      <c r="V67" s="40"/>
      <c r="W67" s="168"/>
      <c r="X67" s="168">
        <v>0</v>
      </c>
      <c r="Y67" s="261">
        <v>0</v>
      </c>
      <c r="Z67" s="40"/>
      <c r="AA67" s="40"/>
    </row>
    <row r="68" spans="1:27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168"/>
      <c r="R68" s="40"/>
      <c r="S68" s="40"/>
      <c r="T68" s="40"/>
      <c r="U68" s="40"/>
      <c r="V68" s="40"/>
      <c r="W68" s="168"/>
      <c r="X68" s="168"/>
      <c r="Y68" s="261"/>
      <c r="Z68" s="40"/>
      <c r="AA68" s="40"/>
    </row>
    <row r="69" spans="1:27" ht="15">
      <c r="A69" s="354" t="s">
        <v>422</v>
      </c>
      <c r="B69" s="355"/>
      <c r="C69" s="346" t="s">
        <v>421</v>
      </c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8"/>
    </row>
    <row r="70" spans="1:27" ht="15">
      <c r="A70" s="356" t="s">
        <v>423</v>
      </c>
      <c r="B70" s="357"/>
      <c r="C70" s="46">
        <v>0</v>
      </c>
      <c r="D70" s="46">
        <v>1</v>
      </c>
      <c r="E70" s="46">
        <v>2</v>
      </c>
      <c r="F70" s="46">
        <v>3</v>
      </c>
      <c r="G70" s="107">
        <v>4</v>
      </c>
      <c r="H70" s="46">
        <v>5</v>
      </c>
      <c r="I70" s="46">
        <v>6</v>
      </c>
      <c r="J70" s="46">
        <v>7</v>
      </c>
      <c r="K70" s="46">
        <v>8</v>
      </c>
      <c r="L70" s="47">
        <v>9</v>
      </c>
      <c r="M70" s="299">
        <v>10</v>
      </c>
      <c r="N70" s="46">
        <v>11</v>
      </c>
      <c r="O70" s="47">
        <v>12</v>
      </c>
      <c r="P70" s="47">
        <v>13</v>
      </c>
      <c r="Q70" s="47">
        <v>14</v>
      </c>
      <c r="R70" s="47">
        <v>15</v>
      </c>
      <c r="S70" s="47">
        <v>16</v>
      </c>
      <c r="T70" s="47">
        <v>17</v>
      </c>
      <c r="U70" s="47">
        <v>18</v>
      </c>
      <c r="V70" s="47">
        <v>19</v>
      </c>
      <c r="W70" s="47">
        <v>20</v>
      </c>
      <c r="X70" s="47">
        <v>21</v>
      </c>
      <c r="Y70" s="299">
        <v>22</v>
      </c>
      <c r="Z70" s="47">
        <v>23</v>
      </c>
      <c r="AA70" s="47">
        <v>24</v>
      </c>
    </row>
    <row r="71" spans="1:27" ht="15">
      <c r="A71" s="349" t="s">
        <v>54</v>
      </c>
      <c r="B71" s="350"/>
      <c r="C71" s="40"/>
      <c r="D71" s="40"/>
      <c r="E71" s="40"/>
      <c r="F71" s="40"/>
      <c r="G71" s="108"/>
      <c r="H71" s="40"/>
      <c r="I71" s="40"/>
      <c r="J71" s="40"/>
      <c r="K71" s="40"/>
      <c r="L71" s="168"/>
      <c r="M71" s="261"/>
      <c r="N71" s="40"/>
      <c r="O71" s="38"/>
      <c r="P71" s="38"/>
      <c r="Q71" s="252"/>
      <c r="R71" s="38"/>
      <c r="S71" s="38"/>
      <c r="T71" s="252"/>
      <c r="U71" s="252"/>
      <c r="V71" s="38"/>
      <c r="W71" s="252"/>
      <c r="X71" s="252"/>
      <c r="Y71" s="262"/>
      <c r="Z71" s="38"/>
      <c r="AA71" s="38"/>
    </row>
    <row r="72" spans="1:27" ht="15">
      <c r="A72" s="42" t="s">
        <v>416</v>
      </c>
      <c r="B72" s="35" t="s">
        <v>407</v>
      </c>
      <c r="C72" s="246"/>
      <c r="D72" s="246"/>
      <c r="E72" s="246"/>
      <c r="F72" s="246">
        <v>6.3</v>
      </c>
      <c r="G72" s="169">
        <v>6.3</v>
      </c>
      <c r="H72" s="246"/>
      <c r="I72" s="246"/>
      <c r="J72" s="246"/>
      <c r="K72" s="246"/>
      <c r="L72" s="246">
        <v>6.3</v>
      </c>
      <c r="M72" s="169">
        <v>6.3</v>
      </c>
      <c r="N72" s="246"/>
      <c r="O72" s="246"/>
      <c r="P72" s="246"/>
      <c r="Q72" s="167"/>
      <c r="R72" s="246"/>
      <c r="S72" s="246"/>
      <c r="T72" s="303"/>
      <c r="U72" s="303"/>
      <c r="V72" s="246"/>
      <c r="W72" s="167"/>
      <c r="X72" s="246">
        <v>6.3</v>
      </c>
      <c r="Y72" s="300">
        <v>6.3</v>
      </c>
      <c r="Z72" s="246"/>
      <c r="AA72" s="246"/>
    </row>
    <row r="73" spans="1:27" ht="15">
      <c r="A73" s="44"/>
      <c r="B73" s="35" t="s">
        <v>425</v>
      </c>
      <c r="C73" s="40"/>
      <c r="D73" s="40"/>
      <c r="E73" s="40"/>
      <c r="F73" s="40">
        <v>85</v>
      </c>
      <c r="G73" s="108">
        <v>80</v>
      </c>
      <c r="H73" s="40"/>
      <c r="I73" s="40"/>
      <c r="J73" s="40"/>
      <c r="K73" s="40"/>
      <c r="L73" s="40">
        <v>125</v>
      </c>
      <c r="M73" s="108">
        <v>132</v>
      </c>
      <c r="N73" s="40"/>
      <c r="O73" s="40"/>
      <c r="P73" s="40"/>
      <c r="Q73" s="168"/>
      <c r="R73" s="40"/>
      <c r="S73" s="40"/>
      <c r="T73" s="168"/>
      <c r="U73" s="168"/>
      <c r="V73" s="40"/>
      <c r="W73" s="168"/>
      <c r="X73" s="168">
        <v>152</v>
      </c>
      <c r="Y73" s="261">
        <v>154</v>
      </c>
      <c r="Z73" s="40"/>
      <c r="AA73" s="40"/>
    </row>
    <row r="74" spans="1:27" ht="15">
      <c r="A74" s="44"/>
      <c r="B74" s="35" t="s">
        <v>414</v>
      </c>
      <c r="C74" s="40"/>
      <c r="D74" s="40"/>
      <c r="E74" s="40"/>
      <c r="F74" s="40">
        <v>20</v>
      </c>
      <c r="G74" s="108">
        <v>20</v>
      </c>
      <c r="H74" s="40"/>
      <c r="I74" s="40"/>
      <c r="J74" s="40"/>
      <c r="K74" s="40"/>
      <c r="L74" s="40">
        <v>186</v>
      </c>
      <c r="M74" s="108">
        <v>200</v>
      </c>
      <c r="N74" s="40"/>
      <c r="O74" s="40"/>
      <c r="P74" s="40"/>
      <c r="Q74" s="168"/>
      <c r="R74" s="40"/>
      <c r="S74" s="40"/>
      <c r="T74" s="168"/>
      <c r="U74" s="168"/>
      <c r="V74" s="40"/>
      <c r="W74" s="168"/>
      <c r="X74" s="168">
        <v>190</v>
      </c>
      <c r="Y74" s="261">
        <v>190</v>
      </c>
      <c r="Z74" s="40"/>
      <c r="AA74" s="40"/>
    </row>
    <row r="75" spans="1:27" ht="15">
      <c r="A75" s="44"/>
      <c r="B75" s="35" t="s">
        <v>443</v>
      </c>
      <c r="C75" s="40"/>
      <c r="D75" s="40"/>
      <c r="E75" s="40"/>
      <c r="F75" s="305"/>
      <c r="G75" s="305">
        <v>117</v>
      </c>
      <c r="H75" s="305"/>
      <c r="I75" s="305"/>
      <c r="J75" s="305"/>
      <c r="K75" s="305"/>
      <c r="L75" s="305">
        <v>241</v>
      </c>
      <c r="M75" s="305"/>
      <c r="N75" s="305"/>
      <c r="O75" s="305"/>
      <c r="P75" s="305"/>
      <c r="Q75" s="305">
        <v>264.2</v>
      </c>
      <c r="R75" s="305"/>
      <c r="S75" s="305"/>
      <c r="T75" s="305"/>
      <c r="U75" s="305">
        <v>194.8</v>
      </c>
      <c r="V75" s="305"/>
      <c r="W75" s="305">
        <v>201.4</v>
      </c>
      <c r="X75" s="305"/>
      <c r="Y75" s="305">
        <v>204.29999999999998</v>
      </c>
      <c r="Z75" s="40"/>
      <c r="AA75" s="40"/>
    </row>
    <row r="76" spans="1:27" ht="15">
      <c r="A76" s="44"/>
      <c r="B76" s="35" t="s">
        <v>432</v>
      </c>
      <c r="C76" s="40"/>
      <c r="D76" s="40"/>
      <c r="E76" s="40"/>
      <c r="F76" s="40">
        <v>32</v>
      </c>
      <c r="G76" s="108">
        <v>30</v>
      </c>
      <c r="H76" s="40"/>
      <c r="I76" s="40"/>
      <c r="J76" s="40"/>
      <c r="K76" s="40"/>
      <c r="L76" s="40">
        <v>61</v>
      </c>
      <c r="M76" s="108">
        <v>72</v>
      </c>
      <c r="N76" s="40"/>
      <c r="O76" s="40"/>
      <c r="P76" s="40"/>
      <c r="Q76" s="168"/>
      <c r="R76" s="40"/>
      <c r="S76" s="40"/>
      <c r="T76" s="168"/>
      <c r="U76" s="168"/>
      <c r="V76" s="40"/>
      <c r="W76" s="168"/>
      <c r="X76" s="168">
        <v>59</v>
      </c>
      <c r="Y76" s="261">
        <v>60</v>
      </c>
      <c r="Z76" s="40"/>
      <c r="AA76" s="40"/>
    </row>
    <row r="77" spans="1:27" ht="15">
      <c r="A77" s="44"/>
      <c r="B77" s="35" t="s">
        <v>441</v>
      </c>
      <c r="C77" s="40"/>
      <c r="D77" s="40"/>
      <c r="E77" s="40"/>
      <c r="F77" s="40">
        <v>71</v>
      </c>
      <c r="G77" s="108">
        <v>66</v>
      </c>
      <c r="H77" s="40"/>
      <c r="I77" s="40"/>
      <c r="J77" s="40"/>
      <c r="K77" s="40"/>
      <c r="L77" s="40">
        <v>106</v>
      </c>
      <c r="M77" s="108">
        <v>115</v>
      </c>
      <c r="N77" s="40"/>
      <c r="O77" s="40"/>
      <c r="P77" s="40"/>
      <c r="Q77" s="168"/>
      <c r="R77" s="40"/>
      <c r="S77" s="40"/>
      <c r="T77" s="168"/>
      <c r="U77" s="168"/>
      <c r="V77" s="40"/>
      <c r="W77" s="168"/>
      <c r="X77" s="168">
        <v>133</v>
      </c>
      <c r="Y77" s="261">
        <v>134</v>
      </c>
      <c r="Z77" s="40"/>
      <c r="AA77" s="40"/>
    </row>
    <row r="78" spans="1:27" ht="15">
      <c r="A78" s="44"/>
      <c r="B78" s="35" t="s">
        <v>446</v>
      </c>
      <c r="C78" s="40"/>
      <c r="D78" s="40"/>
      <c r="E78" s="40"/>
      <c r="F78" s="40">
        <v>65</v>
      </c>
      <c r="G78" s="108">
        <v>63</v>
      </c>
      <c r="H78" s="40"/>
      <c r="I78" s="40"/>
      <c r="J78" s="40"/>
      <c r="K78" s="40"/>
      <c r="L78" s="40">
        <v>107</v>
      </c>
      <c r="M78" s="108">
        <v>115</v>
      </c>
      <c r="N78" s="40"/>
      <c r="O78" s="40"/>
      <c r="P78" s="40"/>
      <c r="Q78" s="168"/>
      <c r="R78" s="40"/>
      <c r="S78" s="40"/>
      <c r="T78" s="168"/>
      <c r="U78" s="168"/>
      <c r="V78" s="40"/>
      <c r="W78" s="168"/>
      <c r="X78" s="168">
        <v>107</v>
      </c>
      <c r="Y78" s="261">
        <v>105</v>
      </c>
      <c r="Z78" s="40"/>
      <c r="AA78" s="40"/>
    </row>
    <row r="79" spans="1:27" ht="15">
      <c r="A79" s="44"/>
      <c r="B79" s="35" t="s">
        <v>445</v>
      </c>
      <c r="C79" s="40"/>
      <c r="D79" s="40"/>
      <c r="E79" s="40"/>
      <c r="F79" s="40">
        <v>30</v>
      </c>
      <c r="G79" s="108">
        <v>30</v>
      </c>
      <c r="H79" s="40"/>
      <c r="I79" s="40"/>
      <c r="J79" s="40"/>
      <c r="K79" s="40"/>
      <c r="L79" s="40">
        <v>51</v>
      </c>
      <c r="M79" s="108">
        <v>53</v>
      </c>
      <c r="N79" s="40"/>
      <c r="O79" s="40"/>
      <c r="P79" s="40"/>
      <c r="Q79" s="168"/>
      <c r="R79" s="40"/>
      <c r="S79" s="40"/>
      <c r="T79" s="168"/>
      <c r="U79" s="168"/>
      <c r="V79" s="40"/>
      <c r="W79" s="168"/>
      <c r="X79" s="168">
        <v>54</v>
      </c>
      <c r="Y79" s="261">
        <v>45</v>
      </c>
      <c r="Z79" s="40"/>
      <c r="AA79" s="40"/>
    </row>
    <row r="80" spans="1:27" ht="15">
      <c r="A80" s="42" t="s">
        <v>415</v>
      </c>
      <c r="B80" s="35" t="s">
        <v>407</v>
      </c>
      <c r="C80" s="246"/>
      <c r="D80" s="246"/>
      <c r="E80" s="246"/>
      <c r="F80" s="246">
        <v>6.3</v>
      </c>
      <c r="G80" s="169">
        <v>6.3</v>
      </c>
      <c r="H80" s="246"/>
      <c r="I80" s="246"/>
      <c r="J80" s="246"/>
      <c r="K80" s="246"/>
      <c r="L80" s="246">
        <v>6.3</v>
      </c>
      <c r="M80" s="169">
        <v>6.3</v>
      </c>
      <c r="N80" s="246"/>
      <c r="O80" s="246"/>
      <c r="P80" s="246"/>
      <c r="Q80" s="167"/>
      <c r="R80" s="246"/>
      <c r="S80" s="246"/>
      <c r="T80" s="167"/>
      <c r="U80" s="167"/>
      <c r="V80" s="246"/>
      <c r="W80" s="167"/>
      <c r="X80" s="167">
        <v>6.3</v>
      </c>
      <c r="Y80" s="300">
        <v>6.3</v>
      </c>
      <c r="Z80" s="246"/>
      <c r="AA80" s="246"/>
    </row>
    <row r="81" spans="1:27" ht="15">
      <c r="A81" s="44"/>
      <c r="B81" s="35" t="s">
        <v>447</v>
      </c>
      <c r="C81" s="40"/>
      <c r="D81" s="40"/>
      <c r="E81" s="40"/>
      <c r="F81" s="40">
        <v>33</v>
      </c>
      <c r="G81" s="108">
        <v>32</v>
      </c>
      <c r="H81" s="40"/>
      <c r="I81" s="40"/>
      <c r="J81" s="40"/>
      <c r="K81" s="40"/>
      <c r="L81" s="40">
        <v>64</v>
      </c>
      <c r="M81" s="108">
        <v>75</v>
      </c>
      <c r="N81" s="40"/>
      <c r="O81" s="40"/>
      <c r="P81" s="40"/>
      <c r="Q81" s="168"/>
      <c r="R81" s="40"/>
      <c r="S81" s="40"/>
      <c r="T81" s="168"/>
      <c r="U81" s="168"/>
      <c r="V81" s="40"/>
      <c r="W81" s="168"/>
      <c r="X81" s="168">
        <v>49</v>
      </c>
      <c r="Y81" s="261">
        <v>51</v>
      </c>
      <c r="Z81" s="40"/>
      <c r="AA81" s="40"/>
    </row>
    <row r="82" spans="1:27" ht="15">
      <c r="A82" s="44"/>
      <c r="B82" s="35" t="s">
        <v>412</v>
      </c>
      <c r="C82" s="40"/>
      <c r="D82" s="40"/>
      <c r="E82" s="40"/>
      <c r="F82" s="40">
        <v>23</v>
      </c>
      <c r="G82" s="108">
        <v>20</v>
      </c>
      <c r="H82" s="40"/>
      <c r="I82" s="40"/>
      <c r="J82" s="40"/>
      <c r="K82" s="40"/>
      <c r="L82" s="40">
        <v>28</v>
      </c>
      <c r="M82" s="108">
        <v>29</v>
      </c>
      <c r="N82" s="40"/>
      <c r="O82" s="40"/>
      <c r="P82" s="40"/>
      <c r="Q82" s="168"/>
      <c r="R82" s="40"/>
      <c r="S82" s="40"/>
      <c r="T82" s="168"/>
      <c r="U82" s="168"/>
      <c r="V82" s="40"/>
      <c r="W82" s="168"/>
      <c r="X82" s="168">
        <v>40</v>
      </c>
      <c r="Y82" s="261">
        <v>40</v>
      </c>
      <c r="Z82" s="40"/>
      <c r="AA82" s="40"/>
    </row>
    <row r="83" spans="1:27" ht="15">
      <c r="A83" s="44"/>
      <c r="B83" s="35" t="s">
        <v>448</v>
      </c>
      <c r="C83" s="40"/>
      <c r="D83" s="40"/>
      <c r="E83" s="40"/>
      <c r="F83" s="40">
        <v>30</v>
      </c>
      <c r="G83" s="108">
        <v>29</v>
      </c>
      <c r="H83" s="40"/>
      <c r="I83" s="40"/>
      <c r="J83" s="40"/>
      <c r="K83" s="40"/>
      <c r="L83" s="40">
        <v>46</v>
      </c>
      <c r="M83" s="108">
        <v>50</v>
      </c>
      <c r="N83" s="40"/>
      <c r="O83" s="40"/>
      <c r="P83" s="40"/>
      <c r="Q83" s="168"/>
      <c r="R83" s="40"/>
      <c r="S83" s="40"/>
      <c r="T83" s="168"/>
      <c r="U83" s="168"/>
      <c r="V83" s="40"/>
      <c r="W83" s="168"/>
      <c r="X83" s="168">
        <v>51</v>
      </c>
      <c r="Y83" s="261">
        <v>54</v>
      </c>
      <c r="Z83" s="40"/>
      <c r="AA83" s="40"/>
    </row>
    <row r="84" spans="1:27" ht="15">
      <c r="A84" s="44"/>
      <c r="B84" s="35" t="s">
        <v>449</v>
      </c>
      <c r="C84" s="40"/>
      <c r="D84" s="40"/>
      <c r="E84" s="40"/>
      <c r="F84" s="40">
        <v>18</v>
      </c>
      <c r="G84" s="108">
        <v>17</v>
      </c>
      <c r="H84" s="40"/>
      <c r="I84" s="40"/>
      <c r="J84" s="40"/>
      <c r="K84" s="40"/>
      <c r="L84" s="40">
        <v>47</v>
      </c>
      <c r="M84" s="108">
        <v>46</v>
      </c>
      <c r="N84" s="40"/>
      <c r="O84" s="40"/>
      <c r="P84" s="40"/>
      <c r="Q84" s="168"/>
      <c r="R84" s="40"/>
      <c r="S84" s="40"/>
      <c r="T84" s="168"/>
      <c r="U84" s="168"/>
      <c r="V84" s="40"/>
      <c r="W84" s="168"/>
      <c r="X84" s="168">
        <v>36</v>
      </c>
      <c r="Y84" s="261">
        <v>28</v>
      </c>
      <c r="Z84" s="40"/>
      <c r="AA84" s="40"/>
    </row>
    <row r="85" spans="1:27" ht="15">
      <c r="A85" s="44"/>
      <c r="B85" s="35" t="s">
        <v>408</v>
      </c>
      <c r="C85" s="40"/>
      <c r="D85" s="40"/>
      <c r="E85" s="40"/>
      <c r="F85" s="40">
        <v>57</v>
      </c>
      <c r="G85" s="108">
        <v>48</v>
      </c>
      <c r="H85" s="40"/>
      <c r="I85" s="40"/>
      <c r="J85" s="40"/>
      <c r="K85" s="40"/>
      <c r="L85" s="40">
        <v>76</v>
      </c>
      <c r="M85" s="108">
        <v>86</v>
      </c>
      <c r="N85" s="40"/>
      <c r="O85" s="40"/>
      <c r="P85" s="40"/>
      <c r="Q85" s="168"/>
      <c r="R85" s="40"/>
      <c r="S85" s="40"/>
      <c r="T85" s="168"/>
      <c r="U85" s="168"/>
      <c r="V85" s="40"/>
      <c r="W85" s="168"/>
      <c r="X85" s="168">
        <v>83</v>
      </c>
      <c r="Y85" s="261">
        <v>80</v>
      </c>
      <c r="Z85" s="40"/>
      <c r="AA85" s="40"/>
    </row>
    <row r="86" spans="1:27" ht="15">
      <c r="A86" s="43"/>
      <c r="B86" s="35"/>
      <c r="C86" s="40"/>
      <c r="D86" s="40"/>
      <c r="E86" s="40"/>
      <c r="F86" s="40"/>
      <c r="G86" s="108"/>
      <c r="H86" s="40"/>
      <c r="I86" s="40"/>
      <c r="J86" s="40"/>
      <c r="K86" s="40"/>
      <c r="L86" s="168"/>
      <c r="M86" s="168"/>
      <c r="N86" s="40"/>
      <c r="O86" s="40"/>
      <c r="P86" s="40"/>
      <c r="Q86" s="168"/>
      <c r="R86" s="40"/>
      <c r="S86" s="40"/>
      <c r="T86" s="168"/>
      <c r="U86" s="168"/>
      <c r="V86" s="40"/>
      <c r="W86" s="168"/>
      <c r="X86" s="168"/>
      <c r="Y86" s="261"/>
      <c r="Z86" s="40"/>
      <c r="AA86" s="40"/>
    </row>
    <row r="87" spans="1:27" ht="15">
      <c r="A87" s="43"/>
      <c r="B87" s="40"/>
      <c r="C87" s="40"/>
      <c r="D87" s="40"/>
      <c r="E87" s="40"/>
      <c r="F87" s="40"/>
      <c r="G87" s="108"/>
      <c r="H87" s="40"/>
      <c r="I87" s="40"/>
      <c r="J87" s="40"/>
      <c r="K87" s="40"/>
      <c r="L87" s="168"/>
      <c r="M87" s="168"/>
      <c r="N87" s="40"/>
      <c r="O87" s="40"/>
      <c r="P87" s="40"/>
      <c r="Q87" s="168"/>
      <c r="R87" s="40"/>
      <c r="S87" s="40"/>
      <c r="T87" s="168"/>
      <c r="U87" s="168"/>
      <c r="V87" s="40"/>
      <c r="W87" s="168"/>
      <c r="X87" s="168"/>
      <c r="Y87" s="261"/>
      <c r="Z87" s="40"/>
      <c r="AA87" s="40"/>
    </row>
    <row r="88" spans="1:27" ht="15">
      <c r="A88" s="349" t="s">
        <v>61</v>
      </c>
      <c r="B88" s="350"/>
      <c r="C88" s="40"/>
      <c r="D88" s="40"/>
      <c r="E88" s="40"/>
      <c r="F88" s="40"/>
      <c r="G88" s="108"/>
      <c r="H88" s="40"/>
      <c r="I88" s="40"/>
      <c r="J88" s="40"/>
      <c r="K88" s="40"/>
      <c r="L88" s="168"/>
      <c r="M88" s="168"/>
      <c r="N88" s="40"/>
      <c r="O88" s="38"/>
      <c r="P88" s="38"/>
      <c r="Q88" s="252"/>
      <c r="R88" s="38"/>
      <c r="S88" s="38"/>
      <c r="T88" s="252"/>
      <c r="U88" s="252"/>
      <c r="V88" s="38"/>
      <c r="W88" s="252"/>
      <c r="X88" s="252"/>
      <c r="Y88" s="262"/>
      <c r="Z88" s="38"/>
      <c r="AA88" s="38"/>
    </row>
    <row r="89" spans="1:27" ht="15">
      <c r="A89" s="42" t="s">
        <v>416</v>
      </c>
      <c r="B89" s="35" t="s">
        <v>407</v>
      </c>
      <c r="C89" s="246"/>
      <c r="D89" s="246"/>
      <c r="E89" s="246"/>
      <c r="F89" s="246">
        <v>6</v>
      </c>
      <c r="G89" s="169">
        <v>6</v>
      </c>
      <c r="H89" s="246"/>
      <c r="I89" s="246"/>
      <c r="J89" s="246"/>
      <c r="K89" s="246"/>
      <c r="L89" s="246">
        <v>6</v>
      </c>
      <c r="M89" s="169">
        <v>6</v>
      </c>
      <c r="N89" s="246"/>
      <c r="O89" s="246"/>
      <c r="P89" s="246"/>
      <c r="Q89" s="167"/>
      <c r="R89" s="246"/>
      <c r="S89" s="246"/>
      <c r="T89" s="167"/>
      <c r="U89" s="167"/>
      <c r="V89" s="246"/>
      <c r="W89" s="167"/>
      <c r="X89" s="167">
        <v>6</v>
      </c>
      <c r="Y89" s="300">
        <v>6</v>
      </c>
      <c r="Z89" s="246"/>
      <c r="AA89" s="246"/>
    </row>
    <row r="90" spans="1:27" ht="15">
      <c r="A90" s="44"/>
      <c r="B90" s="35" t="s">
        <v>413</v>
      </c>
      <c r="C90" s="40"/>
      <c r="D90" s="40"/>
      <c r="E90" s="40"/>
      <c r="F90" s="40">
        <v>52</v>
      </c>
      <c r="G90" s="108">
        <v>47</v>
      </c>
      <c r="H90" s="40"/>
      <c r="I90" s="40"/>
      <c r="J90" s="40"/>
      <c r="K90" s="40"/>
      <c r="L90" s="40">
        <v>109</v>
      </c>
      <c r="M90" s="108">
        <v>102</v>
      </c>
      <c r="N90" s="40"/>
      <c r="O90" s="40"/>
      <c r="P90" s="40"/>
      <c r="Q90" s="168"/>
      <c r="R90" s="40"/>
      <c r="S90" s="40"/>
      <c r="T90" s="168"/>
      <c r="U90" s="168"/>
      <c r="V90" s="40"/>
      <c r="W90" s="168"/>
      <c r="X90" s="168">
        <v>90</v>
      </c>
      <c r="Y90" s="261">
        <v>93</v>
      </c>
      <c r="Z90" s="40"/>
      <c r="AA90" s="40"/>
    </row>
    <row r="91" spans="1:27" ht="15">
      <c r="A91" s="44"/>
      <c r="B91" s="35" t="s">
        <v>447</v>
      </c>
      <c r="C91" s="40"/>
      <c r="D91" s="40"/>
      <c r="E91" s="40"/>
      <c r="F91" s="40">
        <v>42</v>
      </c>
      <c r="G91" s="108">
        <v>39</v>
      </c>
      <c r="H91" s="40"/>
      <c r="I91" s="40"/>
      <c r="J91" s="40"/>
      <c r="K91" s="40"/>
      <c r="L91" s="40">
        <v>77</v>
      </c>
      <c r="M91" s="108">
        <v>84</v>
      </c>
      <c r="N91" s="40"/>
      <c r="O91" s="40"/>
      <c r="P91" s="40"/>
      <c r="Q91" s="168"/>
      <c r="R91" s="40"/>
      <c r="S91" s="40"/>
      <c r="T91" s="168"/>
      <c r="U91" s="168"/>
      <c r="V91" s="40"/>
      <c r="W91" s="168"/>
      <c r="X91" s="168">
        <v>56</v>
      </c>
      <c r="Y91" s="261">
        <v>57</v>
      </c>
      <c r="Z91" s="40"/>
      <c r="AA91" s="40"/>
    </row>
    <row r="92" spans="1:27" ht="15">
      <c r="A92" s="44"/>
      <c r="B92" s="35" t="s">
        <v>434</v>
      </c>
      <c r="C92" s="40"/>
      <c r="D92" s="40"/>
      <c r="E92" s="40"/>
      <c r="F92" s="40">
        <v>53</v>
      </c>
      <c r="G92" s="108">
        <v>49</v>
      </c>
      <c r="H92" s="40"/>
      <c r="I92" s="40"/>
      <c r="J92" s="40"/>
      <c r="K92" s="40"/>
      <c r="L92" s="40">
        <v>90</v>
      </c>
      <c r="M92" s="108">
        <v>93</v>
      </c>
      <c r="N92" s="40"/>
      <c r="O92" s="40"/>
      <c r="P92" s="40"/>
      <c r="Q92" s="168"/>
      <c r="R92" s="40"/>
      <c r="S92" s="40"/>
      <c r="T92" s="168"/>
      <c r="U92" s="168"/>
      <c r="V92" s="40"/>
      <c r="W92" s="168"/>
      <c r="X92" s="168">
        <v>91</v>
      </c>
      <c r="Y92" s="261">
        <v>91</v>
      </c>
      <c r="Z92" s="40"/>
      <c r="AA92" s="40"/>
    </row>
    <row r="93" spans="1:27" ht="15">
      <c r="A93" s="42" t="s">
        <v>415</v>
      </c>
      <c r="B93" s="35" t="s">
        <v>407</v>
      </c>
      <c r="C93" s="246"/>
      <c r="D93" s="246"/>
      <c r="E93" s="246"/>
      <c r="F93" s="246">
        <v>6</v>
      </c>
      <c r="G93" s="169">
        <v>6</v>
      </c>
      <c r="H93" s="246"/>
      <c r="I93" s="246"/>
      <c r="J93" s="246"/>
      <c r="K93" s="246"/>
      <c r="L93" s="246">
        <v>6</v>
      </c>
      <c r="M93" s="169">
        <v>6</v>
      </c>
      <c r="N93" s="246"/>
      <c r="O93" s="246"/>
      <c r="P93" s="246"/>
      <c r="Q93" s="167"/>
      <c r="R93" s="246"/>
      <c r="S93" s="246"/>
      <c r="T93" s="167"/>
      <c r="U93" s="167"/>
      <c r="V93" s="246"/>
      <c r="W93" s="167"/>
      <c r="X93" s="167">
        <v>6</v>
      </c>
      <c r="Y93" s="300">
        <v>6</v>
      </c>
      <c r="Z93" s="246"/>
      <c r="AA93" s="246"/>
    </row>
    <row r="94" spans="1:27" ht="15">
      <c r="A94" s="44"/>
      <c r="B94" s="35" t="s">
        <v>428</v>
      </c>
      <c r="C94" s="40"/>
      <c r="D94" s="40"/>
      <c r="E94" s="40"/>
      <c r="F94" s="40">
        <v>94</v>
      </c>
      <c r="G94" s="108">
        <v>86</v>
      </c>
      <c r="H94" s="40"/>
      <c r="I94" s="40"/>
      <c r="J94" s="40"/>
      <c r="K94" s="40"/>
      <c r="L94" s="40">
        <v>142</v>
      </c>
      <c r="M94" s="108">
        <v>151</v>
      </c>
      <c r="N94" s="40"/>
      <c r="O94" s="40"/>
      <c r="P94" s="40"/>
      <c r="Q94" s="168"/>
      <c r="R94" s="40"/>
      <c r="S94" s="40"/>
      <c r="T94" s="168"/>
      <c r="U94" s="168"/>
      <c r="V94" s="40"/>
      <c r="W94" s="168"/>
      <c r="X94" s="168">
        <v>167</v>
      </c>
      <c r="Y94" s="261">
        <v>173</v>
      </c>
      <c r="Z94" s="40"/>
      <c r="AA94" s="40"/>
    </row>
    <row r="95" spans="1:27" ht="15">
      <c r="A95" s="44"/>
      <c r="B95" s="35" t="s">
        <v>429</v>
      </c>
      <c r="C95" s="40"/>
      <c r="D95" s="40"/>
      <c r="E95" s="40"/>
      <c r="F95" s="40">
        <v>33</v>
      </c>
      <c r="G95" s="108">
        <v>30</v>
      </c>
      <c r="H95" s="40"/>
      <c r="I95" s="40"/>
      <c r="J95" s="40"/>
      <c r="K95" s="40"/>
      <c r="L95" s="40">
        <v>43</v>
      </c>
      <c r="M95" s="108">
        <v>44</v>
      </c>
      <c r="N95" s="40"/>
      <c r="O95" s="40"/>
      <c r="P95" s="40"/>
      <c r="Q95" s="168"/>
      <c r="R95" s="40"/>
      <c r="S95" s="40"/>
      <c r="T95" s="168"/>
      <c r="U95" s="168"/>
      <c r="V95" s="40"/>
      <c r="W95" s="168"/>
      <c r="X95" s="168">
        <v>55</v>
      </c>
      <c r="Y95" s="261">
        <v>59</v>
      </c>
      <c r="Z95" s="40"/>
      <c r="AA95" s="40"/>
    </row>
    <row r="96" spans="1:27" ht="15">
      <c r="A96" s="44"/>
      <c r="B96" s="35" t="s">
        <v>449</v>
      </c>
      <c r="C96" s="40"/>
      <c r="D96" s="40"/>
      <c r="E96" s="40"/>
      <c r="F96" s="40">
        <v>6</v>
      </c>
      <c r="G96" s="108">
        <v>6</v>
      </c>
      <c r="H96" s="40"/>
      <c r="I96" s="40"/>
      <c r="J96" s="40"/>
      <c r="K96" s="40"/>
      <c r="L96" s="40">
        <v>10</v>
      </c>
      <c r="M96" s="108">
        <v>11</v>
      </c>
      <c r="N96" s="40"/>
      <c r="O96" s="40"/>
      <c r="P96" s="40"/>
      <c r="Q96" s="168"/>
      <c r="R96" s="40"/>
      <c r="S96" s="40"/>
      <c r="T96" s="168"/>
      <c r="U96" s="168"/>
      <c r="V96" s="40"/>
      <c r="W96" s="168"/>
      <c r="X96" s="168">
        <v>15</v>
      </c>
      <c r="Y96" s="261">
        <v>16</v>
      </c>
      <c r="Z96" s="40"/>
      <c r="AA96" s="40"/>
    </row>
    <row r="97" spans="1:27" ht="15">
      <c r="A97" s="43"/>
      <c r="B97" s="35" t="s">
        <v>444</v>
      </c>
      <c r="C97" s="40"/>
      <c r="D97" s="40"/>
      <c r="E97" s="40"/>
      <c r="F97" s="40">
        <v>121</v>
      </c>
      <c r="G97" s="108">
        <v>112</v>
      </c>
      <c r="H97" s="40"/>
      <c r="I97" s="40"/>
      <c r="J97" s="40"/>
      <c r="K97" s="40"/>
      <c r="L97" s="40">
        <v>181</v>
      </c>
      <c r="M97" s="108">
        <v>196</v>
      </c>
      <c r="N97" s="40"/>
      <c r="O97" s="40"/>
      <c r="P97" s="40"/>
      <c r="Q97" s="168"/>
      <c r="R97" s="40"/>
      <c r="S97" s="40"/>
      <c r="T97" s="168"/>
      <c r="U97" s="168"/>
      <c r="V97" s="40"/>
      <c r="W97" s="168"/>
      <c r="X97" s="168">
        <v>175</v>
      </c>
      <c r="Y97" s="261">
        <v>178</v>
      </c>
      <c r="Z97" s="40"/>
      <c r="AA97" s="40"/>
    </row>
    <row r="98" spans="1:27" ht="15">
      <c r="A98" s="43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38"/>
      <c r="P98" s="38"/>
      <c r="Q98" s="252"/>
      <c r="R98" s="38"/>
      <c r="S98" s="38"/>
      <c r="T98" s="252"/>
      <c r="U98" s="252"/>
      <c r="V98" s="38"/>
      <c r="W98" s="252"/>
      <c r="X98" s="252"/>
      <c r="Y98" s="262"/>
      <c r="Z98" s="38"/>
      <c r="AA98" s="38"/>
    </row>
    <row r="99" spans="1:27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38"/>
      <c r="P99" s="38"/>
      <c r="Q99" s="252"/>
      <c r="R99" s="38"/>
      <c r="S99" s="38"/>
      <c r="T99" s="252"/>
      <c r="U99" s="252"/>
      <c r="V99" s="38"/>
      <c r="W99" s="252"/>
      <c r="X99" s="252"/>
      <c r="Y99" s="262"/>
      <c r="Z99" s="38"/>
      <c r="AA99" s="38"/>
    </row>
    <row r="100" spans="1:27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38"/>
      <c r="P100" s="38"/>
      <c r="Q100" s="252"/>
      <c r="R100" s="38"/>
      <c r="S100" s="38"/>
      <c r="T100" s="252"/>
      <c r="U100" s="252"/>
      <c r="V100" s="38"/>
      <c r="W100" s="252"/>
      <c r="X100" s="252"/>
      <c r="Y100" s="262"/>
      <c r="Z100" s="38"/>
      <c r="AA100" s="38"/>
    </row>
    <row r="101" spans="1:27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38"/>
      <c r="P101" s="38"/>
      <c r="Q101" s="252"/>
      <c r="R101" s="38"/>
      <c r="S101" s="38"/>
      <c r="T101" s="252"/>
      <c r="U101" s="252"/>
      <c r="V101" s="38"/>
      <c r="W101" s="252"/>
      <c r="X101" s="252"/>
      <c r="Y101" s="262"/>
      <c r="Z101" s="38"/>
      <c r="AA101" s="38"/>
    </row>
    <row r="102" spans="1:27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38"/>
      <c r="P102" s="38"/>
      <c r="Q102" s="252"/>
      <c r="R102" s="38"/>
      <c r="S102" s="38"/>
      <c r="T102" s="252"/>
      <c r="U102" s="252"/>
      <c r="V102" s="38"/>
      <c r="W102" s="252"/>
      <c r="X102" s="252"/>
      <c r="Y102" s="262"/>
      <c r="Z102" s="38"/>
      <c r="AA102" s="38"/>
    </row>
    <row r="103" spans="1:27" ht="15">
      <c r="A103" s="354" t="s">
        <v>422</v>
      </c>
      <c r="B103" s="355"/>
      <c r="C103" s="346" t="s">
        <v>421</v>
      </c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8"/>
    </row>
    <row r="104" spans="1:27" ht="15">
      <c r="A104" s="356" t="s">
        <v>423</v>
      </c>
      <c r="B104" s="357"/>
      <c r="C104" s="46">
        <v>0</v>
      </c>
      <c r="D104" s="46">
        <v>1</v>
      </c>
      <c r="E104" s="46">
        <v>2</v>
      </c>
      <c r="F104" s="46">
        <v>3</v>
      </c>
      <c r="G104" s="107">
        <v>4</v>
      </c>
      <c r="H104" s="46">
        <v>5</v>
      </c>
      <c r="I104" s="46">
        <v>6</v>
      </c>
      <c r="J104" s="46">
        <v>7</v>
      </c>
      <c r="K104" s="46">
        <v>8</v>
      </c>
      <c r="L104" s="47">
        <v>9</v>
      </c>
      <c r="M104" s="299">
        <v>10</v>
      </c>
      <c r="N104" s="46">
        <v>11</v>
      </c>
      <c r="O104" s="47">
        <v>12</v>
      </c>
      <c r="P104" s="47">
        <v>13</v>
      </c>
      <c r="Q104" s="47">
        <v>14</v>
      </c>
      <c r="R104" s="47">
        <v>15</v>
      </c>
      <c r="S104" s="47">
        <v>16</v>
      </c>
      <c r="T104" s="47">
        <v>17</v>
      </c>
      <c r="U104" s="47">
        <v>18</v>
      </c>
      <c r="V104" s="47">
        <v>19</v>
      </c>
      <c r="W104" s="47">
        <v>20</v>
      </c>
      <c r="X104" s="47">
        <v>21</v>
      </c>
      <c r="Y104" s="299">
        <v>22</v>
      </c>
      <c r="Z104" s="47">
        <v>23</v>
      </c>
      <c r="AA104" s="47">
        <v>24</v>
      </c>
    </row>
    <row r="105" spans="1:27" ht="15">
      <c r="A105" s="349" t="s">
        <v>62</v>
      </c>
      <c r="B105" s="350"/>
      <c r="C105" s="40"/>
      <c r="D105" s="40"/>
      <c r="E105" s="40"/>
      <c r="F105" s="40"/>
      <c r="G105" s="108"/>
      <c r="H105" s="40"/>
      <c r="I105" s="40"/>
      <c r="J105" s="40"/>
      <c r="K105" s="40"/>
      <c r="L105" s="168"/>
      <c r="M105" s="261"/>
      <c r="N105" s="40"/>
      <c r="O105" s="38"/>
      <c r="P105" s="38"/>
      <c r="Q105" s="252"/>
      <c r="R105" s="38"/>
      <c r="S105" s="38"/>
      <c r="T105" s="38"/>
      <c r="U105" s="252"/>
      <c r="V105" s="38"/>
      <c r="W105" s="252"/>
      <c r="X105" s="252"/>
      <c r="Y105" s="262"/>
      <c r="Z105" s="38"/>
      <c r="AA105" s="38"/>
    </row>
    <row r="106" spans="1:27" ht="15">
      <c r="A106" s="42" t="s">
        <v>416</v>
      </c>
      <c r="B106" s="35" t="s">
        <v>407</v>
      </c>
      <c r="C106" s="246"/>
      <c r="D106" s="246"/>
      <c r="E106" s="246"/>
      <c r="F106" s="246">
        <v>6.4</v>
      </c>
      <c r="G106" s="169">
        <v>6.4</v>
      </c>
      <c r="H106" s="246"/>
      <c r="I106" s="246"/>
      <c r="J106" s="246"/>
      <c r="K106" s="246"/>
      <c r="L106" s="167">
        <v>6.4</v>
      </c>
      <c r="M106" s="300">
        <v>6.4</v>
      </c>
      <c r="N106" s="246"/>
      <c r="O106" s="246"/>
      <c r="P106" s="246"/>
      <c r="Q106" s="167"/>
      <c r="R106" s="246"/>
      <c r="S106" s="246"/>
      <c r="T106" s="246"/>
      <c r="U106" s="167"/>
      <c r="V106" s="246"/>
      <c r="W106" s="167"/>
      <c r="X106" s="167">
        <v>6.5</v>
      </c>
      <c r="Y106" s="300">
        <v>6.5</v>
      </c>
      <c r="Z106" s="246"/>
      <c r="AA106" s="246"/>
    </row>
    <row r="107" spans="1:27" ht="15">
      <c r="A107" s="44"/>
      <c r="B107" s="35" t="s">
        <v>447</v>
      </c>
      <c r="C107" s="40"/>
      <c r="D107" s="40"/>
      <c r="E107" s="40"/>
      <c r="F107" s="40">
        <v>72</v>
      </c>
      <c r="G107" s="108">
        <v>65</v>
      </c>
      <c r="H107" s="40"/>
      <c r="I107" s="40"/>
      <c r="J107" s="40"/>
      <c r="K107" s="40"/>
      <c r="L107" s="168">
        <v>111</v>
      </c>
      <c r="M107" s="261">
        <v>117</v>
      </c>
      <c r="N107" s="40"/>
      <c r="O107" s="40"/>
      <c r="P107" s="40"/>
      <c r="Q107" s="168"/>
      <c r="R107" s="40"/>
      <c r="S107" s="40"/>
      <c r="T107" s="40"/>
      <c r="U107" s="168"/>
      <c r="V107" s="40"/>
      <c r="W107" s="168"/>
      <c r="X107" s="168">
        <v>112</v>
      </c>
      <c r="Y107" s="261">
        <v>116</v>
      </c>
      <c r="Z107" s="40"/>
      <c r="AA107" s="40"/>
    </row>
    <row r="108" spans="1:27" ht="15">
      <c r="A108" s="44"/>
      <c r="B108" s="35" t="s">
        <v>425</v>
      </c>
      <c r="C108" s="40"/>
      <c r="D108" s="40"/>
      <c r="E108" s="40"/>
      <c r="F108" s="40">
        <v>34</v>
      </c>
      <c r="G108" s="108">
        <v>31</v>
      </c>
      <c r="H108" s="40"/>
      <c r="I108" s="40"/>
      <c r="J108" s="40"/>
      <c r="K108" s="40"/>
      <c r="L108" s="168">
        <v>50</v>
      </c>
      <c r="M108" s="261">
        <v>52</v>
      </c>
      <c r="N108" s="40"/>
      <c r="O108" s="40"/>
      <c r="P108" s="40"/>
      <c r="Q108" s="168"/>
      <c r="R108" s="40"/>
      <c r="S108" s="40"/>
      <c r="T108" s="40"/>
      <c r="U108" s="168"/>
      <c r="V108" s="40"/>
      <c r="W108" s="168"/>
      <c r="X108" s="168">
        <v>59</v>
      </c>
      <c r="Y108" s="261">
        <v>60</v>
      </c>
      <c r="Z108" s="40"/>
      <c r="AA108" s="40"/>
    </row>
    <row r="109" spans="1:27" ht="15">
      <c r="A109" s="44"/>
      <c r="B109" s="35" t="s">
        <v>424</v>
      </c>
      <c r="C109" s="40"/>
      <c r="D109" s="40"/>
      <c r="E109" s="40"/>
      <c r="F109" s="40">
        <v>49</v>
      </c>
      <c r="G109" s="108">
        <v>47</v>
      </c>
      <c r="H109" s="40"/>
      <c r="I109" s="40"/>
      <c r="J109" s="40"/>
      <c r="K109" s="40"/>
      <c r="L109" s="168">
        <v>90</v>
      </c>
      <c r="M109" s="261">
        <v>101</v>
      </c>
      <c r="N109" s="40"/>
      <c r="O109" s="40"/>
      <c r="P109" s="40"/>
      <c r="Q109" s="168"/>
      <c r="R109" s="40"/>
      <c r="S109" s="40"/>
      <c r="T109" s="40"/>
      <c r="U109" s="168"/>
      <c r="V109" s="40"/>
      <c r="W109" s="168"/>
      <c r="X109" s="168">
        <v>65</v>
      </c>
      <c r="Y109" s="261">
        <v>67</v>
      </c>
      <c r="Z109" s="40"/>
      <c r="AA109" s="40"/>
    </row>
    <row r="110" spans="1:27" ht="15">
      <c r="A110" s="44"/>
      <c r="B110" s="35" t="s">
        <v>450</v>
      </c>
      <c r="C110" s="40"/>
      <c r="D110" s="40"/>
      <c r="E110" s="40"/>
      <c r="F110" s="40">
        <v>54</v>
      </c>
      <c r="G110" s="108">
        <v>47</v>
      </c>
      <c r="H110" s="40"/>
      <c r="I110" s="40"/>
      <c r="J110" s="40"/>
      <c r="K110" s="40"/>
      <c r="L110" s="168">
        <v>60</v>
      </c>
      <c r="M110" s="261">
        <v>68</v>
      </c>
      <c r="N110" s="40"/>
      <c r="O110" s="40"/>
      <c r="P110" s="40"/>
      <c r="Q110" s="168"/>
      <c r="R110" s="40"/>
      <c r="S110" s="40"/>
      <c r="T110" s="40"/>
      <c r="U110" s="168"/>
      <c r="V110" s="40"/>
      <c r="W110" s="168"/>
      <c r="X110" s="168">
        <v>57</v>
      </c>
      <c r="Y110" s="261">
        <v>63</v>
      </c>
      <c r="Z110" s="40"/>
      <c r="AA110" s="40"/>
    </row>
    <row r="111" spans="1:27" ht="15">
      <c r="A111" s="44"/>
      <c r="B111" s="35" t="s">
        <v>430</v>
      </c>
      <c r="C111" s="40"/>
      <c r="D111" s="40"/>
      <c r="E111" s="40"/>
      <c r="F111" s="40">
        <v>10</v>
      </c>
      <c r="G111" s="108">
        <v>9</v>
      </c>
      <c r="H111" s="40"/>
      <c r="I111" s="40"/>
      <c r="J111" s="40"/>
      <c r="K111" s="40"/>
      <c r="L111" s="168">
        <v>17</v>
      </c>
      <c r="M111" s="261">
        <v>20</v>
      </c>
      <c r="N111" s="40"/>
      <c r="O111" s="40"/>
      <c r="P111" s="40"/>
      <c r="Q111" s="168"/>
      <c r="R111" s="40"/>
      <c r="S111" s="40"/>
      <c r="T111" s="40"/>
      <c r="U111" s="168"/>
      <c r="V111" s="40"/>
      <c r="W111" s="168"/>
      <c r="X111" s="168">
        <v>16</v>
      </c>
      <c r="Y111" s="261">
        <v>16</v>
      </c>
      <c r="Z111" s="40"/>
      <c r="AA111" s="40"/>
    </row>
    <row r="112" spans="1:27" ht="15">
      <c r="A112" s="42" t="s">
        <v>415</v>
      </c>
      <c r="B112" s="35" t="s">
        <v>407</v>
      </c>
      <c r="C112" s="246"/>
      <c r="D112" s="246"/>
      <c r="E112" s="246"/>
      <c r="F112" s="246">
        <v>6.3</v>
      </c>
      <c r="G112" s="169">
        <v>6.3</v>
      </c>
      <c r="H112" s="246"/>
      <c r="I112" s="246"/>
      <c r="J112" s="246"/>
      <c r="K112" s="246"/>
      <c r="L112" s="167">
        <v>6.3</v>
      </c>
      <c r="M112" s="300">
        <v>6.3</v>
      </c>
      <c r="N112" s="246"/>
      <c r="O112" s="246"/>
      <c r="P112" s="246"/>
      <c r="Q112" s="167"/>
      <c r="R112" s="246"/>
      <c r="S112" s="246"/>
      <c r="T112" s="246"/>
      <c r="U112" s="167"/>
      <c r="V112" s="246"/>
      <c r="W112" s="167"/>
      <c r="X112" s="167">
        <v>6.3</v>
      </c>
      <c r="Y112" s="300">
        <v>6.3</v>
      </c>
      <c r="Z112" s="246"/>
      <c r="AA112" s="246"/>
    </row>
    <row r="113" spans="1:29" ht="15">
      <c r="A113" s="44"/>
      <c r="B113" s="35" t="s">
        <v>413</v>
      </c>
      <c r="C113" s="40"/>
      <c r="D113" s="40"/>
      <c r="E113" s="40"/>
      <c r="F113" s="40">
        <v>18</v>
      </c>
      <c r="G113" s="108">
        <v>17</v>
      </c>
      <c r="H113" s="40"/>
      <c r="I113" s="40"/>
      <c r="J113" s="40"/>
      <c r="K113" s="40"/>
      <c r="L113" s="168">
        <v>27</v>
      </c>
      <c r="M113" s="261">
        <v>27</v>
      </c>
      <c r="N113" s="40"/>
      <c r="O113" s="40"/>
      <c r="P113" s="40"/>
      <c r="Q113" s="168"/>
      <c r="R113" s="40"/>
      <c r="S113" s="40"/>
      <c r="T113" s="40"/>
      <c r="U113" s="168"/>
      <c r="V113" s="40"/>
      <c r="W113" s="168"/>
      <c r="X113" s="168">
        <v>30</v>
      </c>
      <c r="Y113" s="261">
        <v>33</v>
      </c>
      <c r="Z113" s="40"/>
      <c r="AA113" s="40"/>
    </row>
    <row r="114" spans="1:29" ht="15">
      <c r="A114" s="44"/>
      <c r="B114" s="35" t="s">
        <v>410</v>
      </c>
      <c r="C114" s="40"/>
      <c r="D114" s="40"/>
      <c r="E114" s="40"/>
      <c r="F114" s="40">
        <v>22</v>
      </c>
      <c r="G114" s="108">
        <v>21</v>
      </c>
      <c r="H114" s="40"/>
      <c r="I114" s="40"/>
      <c r="J114" s="40"/>
      <c r="K114" s="40"/>
      <c r="L114" s="168">
        <v>38</v>
      </c>
      <c r="M114" s="261">
        <v>43</v>
      </c>
      <c r="N114" s="40"/>
      <c r="O114" s="40"/>
      <c r="P114" s="40"/>
      <c r="Q114" s="168"/>
      <c r="R114" s="40"/>
      <c r="S114" s="40"/>
      <c r="T114" s="40"/>
      <c r="U114" s="168"/>
      <c r="V114" s="40"/>
      <c r="W114" s="168"/>
      <c r="X114" s="168">
        <v>36</v>
      </c>
      <c r="Y114" s="261">
        <v>38</v>
      </c>
      <c r="Z114" s="40"/>
      <c r="AA114" s="40"/>
    </row>
    <row r="115" spans="1:29" ht="15">
      <c r="A115" s="44"/>
      <c r="B115" s="35" t="s">
        <v>411</v>
      </c>
      <c r="C115" s="40"/>
      <c r="D115" s="40"/>
      <c r="E115" s="40"/>
      <c r="F115" s="40">
        <v>9</v>
      </c>
      <c r="G115" s="108">
        <v>8</v>
      </c>
      <c r="H115" s="40"/>
      <c r="I115" s="40"/>
      <c r="J115" s="40"/>
      <c r="K115" s="40"/>
      <c r="L115" s="168">
        <v>48</v>
      </c>
      <c r="M115" s="261">
        <v>54</v>
      </c>
      <c r="N115" s="40"/>
      <c r="O115" s="40"/>
      <c r="P115" s="40"/>
      <c r="Q115" s="168"/>
      <c r="R115" s="40"/>
      <c r="S115" s="40"/>
      <c r="T115" s="40"/>
      <c r="U115" s="168"/>
      <c r="V115" s="40"/>
      <c r="W115" s="168"/>
      <c r="X115" s="168">
        <v>11</v>
      </c>
      <c r="Y115" s="261">
        <v>10</v>
      </c>
      <c r="Z115" s="40"/>
      <c r="AA115" s="40"/>
    </row>
    <row r="116" spans="1:29" ht="15">
      <c r="A116" s="44"/>
      <c r="B116" s="35" t="s">
        <v>451</v>
      </c>
      <c r="C116" s="40"/>
      <c r="D116" s="40"/>
      <c r="E116" s="40"/>
      <c r="F116" s="40">
        <v>78</v>
      </c>
      <c r="G116" s="108">
        <v>73</v>
      </c>
      <c r="H116" s="40"/>
      <c r="I116" s="40"/>
      <c r="J116" s="40"/>
      <c r="K116" s="40"/>
      <c r="L116" s="168">
        <v>114</v>
      </c>
      <c r="M116" s="261">
        <v>121</v>
      </c>
      <c r="N116" s="40"/>
      <c r="O116" s="40"/>
      <c r="P116" s="40"/>
      <c r="Q116" s="168"/>
      <c r="R116" s="40"/>
      <c r="S116" s="40"/>
      <c r="T116" s="40"/>
      <c r="U116" s="168"/>
      <c r="V116" s="40"/>
      <c r="W116" s="168"/>
      <c r="X116" s="168">
        <v>133</v>
      </c>
      <c r="Y116" s="261">
        <v>139</v>
      </c>
      <c r="Z116" s="40"/>
      <c r="AA116" s="40"/>
      <c r="AB116" s="48"/>
    </row>
    <row r="117" spans="1:29" ht="15">
      <c r="A117" s="44"/>
      <c r="B117" s="35" t="s">
        <v>414</v>
      </c>
      <c r="C117" s="40"/>
      <c r="D117" s="40"/>
      <c r="E117" s="40"/>
      <c r="F117" s="40">
        <v>30</v>
      </c>
      <c r="G117" s="108">
        <v>27</v>
      </c>
      <c r="H117" s="40"/>
      <c r="I117" s="40"/>
      <c r="J117" s="40"/>
      <c r="K117" s="40"/>
      <c r="L117" s="168">
        <v>44</v>
      </c>
      <c r="M117" s="261">
        <v>46</v>
      </c>
      <c r="N117" s="40"/>
      <c r="O117" s="40"/>
      <c r="P117" s="40"/>
      <c r="Q117" s="168"/>
      <c r="R117" s="40"/>
      <c r="S117" s="40"/>
      <c r="T117" s="40"/>
      <c r="U117" s="168"/>
      <c r="V117" s="40"/>
      <c r="W117" s="168"/>
      <c r="X117" s="168">
        <v>50</v>
      </c>
      <c r="Y117" s="261">
        <v>55</v>
      </c>
      <c r="Z117" s="40"/>
      <c r="AA117" s="40"/>
      <c r="AC117" s="13"/>
    </row>
    <row r="118" spans="1:29" ht="15">
      <c r="A118" s="44"/>
      <c r="B118" s="35" t="s">
        <v>452</v>
      </c>
      <c r="C118" s="40"/>
      <c r="D118" s="40"/>
      <c r="E118" s="40"/>
      <c r="F118" s="40">
        <v>27</v>
      </c>
      <c r="G118" s="108">
        <v>25</v>
      </c>
      <c r="H118" s="40"/>
      <c r="I118" s="40"/>
      <c r="J118" s="40"/>
      <c r="K118" s="40"/>
      <c r="L118" s="168">
        <v>34</v>
      </c>
      <c r="M118" s="261">
        <v>35</v>
      </c>
      <c r="N118" s="40"/>
      <c r="O118" s="40"/>
      <c r="P118" s="40"/>
      <c r="Q118" s="168"/>
      <c r="R118" s="40"/>
      <c r="S118" s="40"/>
      <c r="T118" s="40"/>
      <c r="U118" s="168"/>
      <c r="V118" s="40"/>
      <c r="W118" s="168"/>
      <c r="X118" s="168">
        <v>43</v>
      </c>
      <c r="Y118" s="261">
        <v>43</v>
      </c>
      <c r="Z118" s="40"/>
      <c r="AA118" s="40"/>
      <c r="AB118" s="177"/>
      <c r="AC118" s="13"/>
    </row>
    <row r="119" spans="1:29" ht="15">
      <c r="A119" s="43"/>
      <c r="B119" s="35" t="s">
        <v>449</v>
      </c>
      <c r="C119" s="40"/>
      <c r="D119" s="40"/>
      <c r="E119" s="40"/>
      <c r="F119" s="40">
        <v>26</v>
      </c>
      <c r="G119" s="108">
        <v>25</v>
      </c>
      <c r="H119" s="40"/>
      <c r="I119" s="40"/>
      <c r="J119" s="40"/>
      <c r="K119" s="40"/>
      <c r="L119" s="168">
        <v>38</v>
      </c>
      <c r="M119" s="261">
        <v>38</v>
      </c>
      <c r="N119" s="40"/>
      <c r="O119" s="40"/>
      <c r="P119" s="40"/>
      <c r="Q119" s="168"/>
      <c r="R119" s="40"/>
      <c r="S119" s="40"/>
      <c r="T119" s="40"/>
      <c r="U119" s="168"/>
      <c r="V119" s="40"/>
      <c r="W119" s="168"/>
      <c r="X119" s="168">
        <v>40</v>
      </c>
      <c r="Y119" s="261">
        <v>39</v>
      </c>
      <c r="Z119" s="40"/>
      <c r="AA119" s="40"/>
    </row>
    <row r="120" spans="1:29" ht="15">
      <c r="A120" s="43"/>
      <c r="B120" s="40"/>
      <c r="C120" s="40"/>
      <c r="D120" s="40"/>
      <c r="E120" s="40"/>
      <c r="F120" s="40"/>
      <c r="G120" s="108"/>
      <c r="H120" s="40"/>
      <c r="I120" s="40"/>
      <c r="J120" s="40"/>
      <c r="K120" s="40"/>
      <c r="L120" s="168"/>
      <c r="M120" s="261"/>
      <c r="N120" s="40"/>
      <c r="O120" s="38"/>
      <c r="P120" s="38"/>
      <c r="Q120" s="252"/>
      <c r="R120" s="38"/>
      <c r="S120" s="38"/>
      <c r="T120" s="38"/>
      <c r="U120" s="252"/>
      <c r="V120" s="38"/>
      <c r="W120" s="252"/>
      <c r="X120" s="252"/>
      <c r="Y120" s="262"/>
      <c r="Z120" s="38"/>
      <c r="AA120" s="38"/>
    </row>
    <row r="121" spans="1:29" ht="15">
      <c r="A121" s="349" t="s">
        <v>67</v>
      </c>
      <c r="B121" s="350"/>
      <c r="C121" s="40"/>
      <c r="D121" s="40"/>
      <c r="E121" s="40"/>
      <c r="F121" s="40"/>
      <c r="G121" s="108"/>
      <c r="H121" s="40"/>
      <c r="I121" s="40"/>
      <c r="J121" s="40"/>
      <c r="K121" s="40"/>
      <c r="L121" s="168"/>
      <c r="M121" s="261"/>
      <c r="N121" s="40"/>
      <c r="O121" s="38"/>
      <c r="P121" s="38"/>
      <c r="Q121" s="252"/>
      <c r="R121" s="38"/>
      <c r="S121" s="38"/>
      <c r="T121" s="38"/>
      <c r="U121" s="252"/>
      <c r="V121" s="38"/>
      <c r="W121" s="252"/>
      <c r="X121" s="252"/>
      <c r="Y121" s="262"/>
      <c r="Z121" s="38"/>
      <c r="AA121" s="38"/>
    </row>
    <row r="122" spans="1:29" ht="15">
      <c r="A122" s="42" t="s">
        <v>416</v>
      </c>
      <c r="B122" s="35" t="s">
        <v>407</v>
      </c>
      <c r="C122" s="246"/>
      <c r="D122" s="246"/>
      <c r="E122" s="246"/>
      <c r="F122" s="246">
        <v>6.3</v>
      </c>
      <c r="G122" s="169">
        <v>6.3</v>
      </c>
      <c r="H122" s="246"/>
      <c r="I122" s="246"/>
      <c r="J122" s="246"/>
      <c r="K122" s="246"/>
      <c r="L122" s="167">
        <v>6.3</v>
      </c>
      <c r="M122" s="300">
        <v>6.2</v>
      </c>
      <c r="N122" s="167"/>
      <c r="O122" s="167"/>
      <c r="P122" s="167"/>
      <c r="Q122" s="167"/>
      <c r="R122" s="167"/>
      <c r="S122" s="167"/>
      <c r="T122" s="167"/>
      <c r="U122" s="167"/>
      <c r="V122" s="246"/>
      <c r="W122" s="167"/>
      <c r="X122" s="167">
        <v>6.3</v>
      </c>
      <c r="Y122" s="300">
        <v>6.3</v>
      </c>
      <c r="Z122" s="246"/>
      <c r="AA122" s="246"/>
    </row>
    <row r="123" spans="1:29" ht="15">
      <c r="A123" s="44"/>
      <c r="B123" s="35" t="s">
        <v>413</v>
      </c>
      <c r="C123" s="40"/>
      <c r="D123" s="40"/>
      <c r="E123" s="40"/>
      <c r="F123" s="40">
        <v>67</v>
      </c>
      <c r="G123" s="108">
        <v>65</v>
      </c>
      <c r="H123" s="40"/>
      <c r="I123" s="40"/>
      <c r="J123" s="40"/>
      <c r="K123" s="40"/>
      <c r="L123" s="168">
        <v>100</v>
      </c>
      <c r="M123" s="261">
        <v>108</v>
      </c>
      <c r="N123" s="40"/>
      <c r="O123" s="40"/>
      <c r="P123" s="40"/>
      <c r="Q123" s="168"/>
      <c r="R123" s="40"/>
      <c r="S123" s="40"/>
      <c r="T123" s="40"/>
      <c r="U123" s="168"/>
      <c r="V123" s="40"/>
      <c r="W123" s="168"/>
      <c r="X123" s="168">
        <v>118</v>
      </c>
      <c r="Y123" s="261">
        <v>120</v>
      </c>
      <c r="Z123" s="40"/>
      <c r="AA123" s="40"/>
    </row>
    <row r="124" spans="1:29" ht="15">
      <c r="A124" s="44"/>
      <c r="B124" s="35" t="s">
        <v>452</v>
      </c>
      <c r="C124" s="40"/>
      <c r="D124" s="40"/>
      <c r="E124" s="40"/>
      <c r="F124" s="40">
        <v>50</v>
      </c>
      <c r="G124" s="108">
        <v>48</v>
      </c>
      <c r="H124" s="40"/>
      <c r="I124" s="40"/>
      <c r="J124" s="40"/>
      <c r="K124" s="40"/>
      <c r="L124" s="168">
        <v>65</v>
      </c>
      <c r="M124" s="261">
        <v>68</v>
      </c>
      <c r="N124" s="40"/>
      <c r="O124" s="40"/>
      <c r="P124" s="40"/>
      <c r="Q124" s="168"/>
      <c r="R124" s="40"/>
      <c r="S124" s="40"/>
      <c r="T124" s="40"/>
      <c r="U124" s="168"/>
      <c r="V124" s="40"/>
      <c r="W124" s="168"/>
      <c r="X124" s="168">
        <v>94</v>
      </c>
      <c r="Y124" s="261">
        <v>97</v>
      </c>
      <c r="Z124" s="40"/>
      <c r="AA124" s="40"/>
    </row>
    <row r="125" spans="1:29" ht="15">
      <c r="A125" s="42" t="s">
        <v>415</v>
      </c>
      <c r="B125" s="35" t="s">
        <v>407</v>
      </c>
      <c r="C125" s="246"/>
      <c r="D125" s="246"/>
      <c r="E125" s="246"/>
      <c r="F125" s="246">
        <v>6.3</v>
      </c>
      <c r="G125" s="169">
        <v>6.3</v>
      </c>
      <c r="H125" s="246"/>
      <c r="I125" s="246"/>
      <c r="J125" s="246"/>
      <c r="K125" s="246"/>
      <c r="L125" s="167">
        <v>6.3</v>
      </c>
      <c r="M125" s="300">
        <v>6.2</v>
      </c>
      <c r="N125" s="246"/>
      <c r="O125" s="246"/>
      <c r="P125" s="246"/>
      <c r="Q125" s="167"/>
      <c r="R125" s="246"/>
      <c r="S125" s="246"/>
      <c r="T125" s="246"/>
      <c r="U125" s="167"/>
      <c r="V125" s="246"/>
      <c r="W125" s="167"/>
      <c r="X125" s="167">
        <v>6.3</v>
      </c>
      <c r="Y125" s="300">
        <v>6.3</v>
      </c>
      <c r="Z125" s="246"/>
      <c r="AA125" s="246"/>
    </row>
    <row r="126" spans="1:29" ht="15">
      <c r="A126" s="44"/>
      <c r="B126" s="35" t="s">
        <v>434</v>
      </c>
      <c r="C126" s="40"/>
      <c r="D126" s="40"/>
      <c r="E126" s="40"/>
      <c r="F126" s="40">
        <v>102</v>
      </c>
      <c r="G126" s="108">
        <v>97</v>
      </c>
      <c r="H126" s="40"/>
      <c r="I126" s="40"/>
      <c r="J126" s="40"/>
      <c r="K126" s="40"/>
      <c r="L126" s="168">
        <v>134</v>
      </c>
      <c r="M126" s="261">
        <v>143</v>
      </c>
      <c r="N126" s="40"/>
      <c r="O126" s="40"/>
      <c r="P126" s="40"/>
      <c r="Q126" s="168"/>
      <c r="R126" s="40"/>
      <c r="S126" s="40"/>
      <c r="T126" s="40"/>
      <c r="U126" s="168"/>
      <c r="V126" s="40"/>
      <c r="W126" s="168"/>
      <c r="X126" s="168">
        <v>175</v>
      </c>
      <c r="Y126" s="261">
        <v>180</v>
      </c>
      <c r="Z126" s="40"/>
      <c r="AA126" s="40"/>
    </row>
    <row r="127" spans="1:29" ht="15">
      <c r="A127" s="44"/>
      <c r="B127" s="35" t="s">
        <v>435</v>
      </c>
      <c r="C127" s="40"/>
      <c r="D127" s="40"/>
      <c r="E127" s="40"/>
      <c r="F127" s="40">
        <v>12</v>
      </c>
      <c r="G127" s="108">
        <v>16</v>
      </c>
      <c r="H127" s="40"/>
      <c r="I127" s="40"/>
      <c r="J127" s="40"/>
      <c r="K127" s="40"/>
      <c r="L127" s="168">
        <v>42</v>
      </c>
      <c r="M127" s="261">
        <v>43</v>
      </c>
      <c r="N127" s="40"/>
      <c r="O127" s="40"/>
      <c r="P127" s="40"/>
      <c r="Q127" s="168"/>
      <c r="R127" s="40"/>
      <c r="S127" s="40"/>
      <c r="T127" s="40"/>
      <c r="U127" s="168"/>
      <c r="V127" s="40"/>
      <c r="W127" s="168"/>
      <c r="X127" s="168">
        <v>14</v>
      </c>
      <c r="Y127" s="261">
        <v>15</v>
      </c>
      <c r="Z127" s="40"/>
      <c r="AA127" s="40"/>
    </row>
    <row r="128" spans="1:29" ht="15">
      <c r="A128" s="44"/>
      <c r="B128" s="35" t="s">
        <v>453</v>
      </c>
      <c r="C128" s="40"/>
      <c r="D128" s="40"/>
      <c r="E128" s="40"/>
      <c r="F128" s="40">
        <v>70</v>
      </c>
      <c r="G128" s="108">
        <v>65</v>
      </c>
      <c r="H128" s="40"/>
      <c r="I128" s="40"/>
      <c r="J128" s="40"/>
      <c r="K128" s="40"/>
      <c r="L128" s="168">
        <v>106</v>
      </c>
      <c r="M128" s="261">
        <v>108</v>
      </c>
      <c r="N128" s="40"/>
      <c r="O128" s="40"/>
      <c r="P128" s="40"/>
      <c r="Q128" s="168"/>
      <c r="R128" s="40"/>
      <c r="S128" s="40"/>
      <c r="T128" s="40"/>
      <c r="U128" s="168"/>
      <c r="V128" s="40"/>
      <c r="W128" s="168"/>
      <c r="X128" s="168">
        <v>126</v>
      </c>
      <c r="Y128" s="261">
        <v>131</v>
      </c>
      <c r="Z128" s="40"/>
      <c r="AA128" s="40"/>
    </row>
    <row r="129" spans="1:27" ht="15">
      <c r="A129" s="42" t="s">
        <v>426</v>
      </c>
      <c r="B129" s="35" t="s">
        <v>407</v>
      </c>
      <c r="C129" s="246"/>
      <c r="D129" s="246"/>
      <c r="E129" s="246"/>
      <c r="F129" s="246">
        <v>6.3</v>
      </c>
      <c r="G129" s="169">
        <v>6.3</v>
      </c>
      <c r="H129" s="246"/>
      <c r="I129" s="246"/>
      <c r="J129" s="246"/>
      <c r="K129" s="246"/>
      <c r="L129" s="167">
        <v>6.3</v>
      </c>
      <c r="M129" s="300">
        <v>6.2</v>
      </c>
      <c r="N129" s="246"/>
      <c r="O129" s="246"/>
      <c r="P129" s="246"/>
      <c r="Q129" s="167"/>
      <c r="R129" s="246"/>
      <c r="S129" s="246"/>
      <c r="T129" s="246"/>
      <c r="U129" s="167"/>
      <c r="V129" s="246"/>
      <c r="W129" s="167"/>
      <c r="X129" s="167">
        <v>6.3</v>
      </c>
      <c r="Y129" s="300">
        <v>6.3</v>
      </c>
      <c r="Z129" s="246"/>
      <c r="AA129" s="246"/>
    </row>
    <row r="130" spans="1:27" ht="15">
      <c r="A130" s="43"/>
      <c r="B130" s="35" t="s">
        <v>454</v>
      </c>
      <c r="C130" s="40"/>
      <c r="D130" s="40"/>
      <c r="E130" s="40"/>
      <c r="F130" s="40">
        <v>26</v>
      </c>
      <c r="G130" s="108">
        <v>31</v>
      </c>
      <c r="H130" s="40"/>
      <c r="I130" s="40"/>
      <c r="J130" s="40"/>
      <c r="K130" s="40"/>
      <c r="L130" s="168">
        <v>83</v>
      </c>
      <c r="M130" s="261">
        <v>85</v>
      </c>
      <c r="N130" s="40"/>
      <c r="O130" s="40"/>
      <c r="P130" s="40"/>
      <c r="Q130" s="168"/>
      <c r="R130" s="40"/>
      <c r="S130" s="40"/>
      <c r="T130" s="40"/>
      <c r="U130" s="168"/>
      <c r="V130" s="40"/>
      <c r="W130" s="168"/>
      <c r="X130" s="168">
        <v>33</v>
      </c>
      <c r="Y130" s="261">
        <v>33</v>
      </c>
      <c r="Z130" s="40"/>
      <c r="AA130" s="40"/>
    </row>
    <row r="131" spans="1:27" ht="15">
      <c r="A131" s="43"/>
      <c r="B131" s="40" t="s">
        <v>515</v>
      </c>
      <c r="C131" s="40"/>
      <c r="D131" s="40"/>
      <c r="E131" s="40"/>
      <c r="F131" s="40">
        <v>57</v>
      </c>
      <c r="G131" s="108">
        <v>53</v>
      </c>
      <c r="H131" s="40"/>
      <c r="I131" s="40"/>
      <c r="J131" s="40"/>
      <c r="K131" s="40"/>
      <c r="L131" s="168">
        <v>95</v>
      </c>
      <c r="M131" s="261">
        <v>102</v>
      </c>
      <c r="N131" s="40"/>
      <c r="O131" s="40"/>
      <c r="P131" s="40"/>
      <c r="Q131" s="168"/>
      <c r="R131" s="40"/>
      <c r="S131" s="40"/>
      <c r="T131" s="40"/>
      <c r="U131" s="168"/>
      <c r="V131" s="40"/>
      <c r="W131" s="168"/>
      <c r="X131" s="168">
        <v>100</v>
      </c>
      <c r="Y131" s="261">
        <v>104</v>
      </c>
      <c r="Z131" s="40"/>
      <c r="AA131" s="40"/>
    </row>
    <row r="132" spans="1:27" ht="15">
      <c r="A132" s="284" t="s">
        <v>419</v>
      </c>
      <c r="B132" s="43" t="s">
        <v>407</v>
      </c>
      <c r="C132" s="40"/>
      <c r="D132" s="40"/>
      <c r="E132" s="40"/>
      <c r="F132" s="40">
        <v>6.3</v>
      </c>
      <c r="G132" s="108">
        <v>6.3</v>
      </c>
      <c r="H132" s="40"/>
      <c r="I132" s="40"/>
      <c r="J132" s="40"/>
      <c r="K132" s="40"/>
      <c r="L132" s="168">
        <v>6.3</v>
      </c>
      <c r="M132" s="261">
        <v>6.2</v>
      </c>
      <c r="N132" s="40"/>
      <c r="O132" s="40"/>
      <c r="P132" s="40"/>
      <c r="Q132" s="168"/>
      <c r="R132" s="40"/>
      <c r="S132" s="40"/>
      <c r="T132" s="40"/>
      <c r="U132" s="168"/>
      <c r="V132" s="40"/>
      <c r="W132" s="168"/>
      <c r="X132" s="168">
        <v>6.3</v>
      </c>
      <c r="Y132" s="261">
        <v>6.3</v>
      </c>
      <c r="Z132" s="40"/>
      <c r="AA132" s="40"/>
    </row>
    <row r="133" spans="1:27" ht="15">
      <c r="A133" s="349" t="s">
        <v>70</v>
      </c>
      <c r="B133" s="350"/>
      <c r="C133" s="40"/>
      <c r="D133" s="40"/>
      <c r="E133" s="40"/>
      <c r="F133" s="40"/>
      <c r="G133" s="108"/>
      <c r="H133" s="40"/>
      <c r="I133" s="40"/>
      <c r="J133" s="40"/>
      <c r="K133" s="40"/>
      <c r="L133" s="168"/>
      <c r="M133" s="261"/>
      <c r="N133" s="40"/>
      <c r="O133" s="40"/>
      <c r="P133" s="40"/>
      <c r="Q133" s="168"/>
      <c r="R133" s="40"/>
      <c r="S133" s="40"/>
      <c r="T133" s="40"/>
      <c r="U133" s="168"/>
      <c r="V133" s="40"/>
      <c r="W133" s="168"/>
      <c r="X133" s="168"/>
      <c r="Y133" s="261"/>
      <c r="Z133" s="40"/>
      <c r="AA133" s="40"/>
    </row>
    <row r="134" spans="1:27" ht="15">
      <c r="A134" s="42" t="s">
        <v>416</v>
      </c>
      <c r="B134" s="35" t="s">
        <v>407</v>
      </c>
      <c r="C134" s="246"/>
      <c r="D134" s="246"/>
      <c r="E134" s="246"/>
      <c r="F134" s="246">
        <v>6.2</v>
      </c>
      <c r="G134" s="169">
        <v>6.2</v>
      </c>
      <c r="H134" s="246"/>
      <c r="I134" s="246"/>
      <c r="J134" s="246"/>
      <c r="K134" s="246"/>
      <c r="L134" s="167">
        <v>6.2</v>
      </c>
      <c r="M134" s="300">
        <v>6.2</v>
      </c>
      <c r="N134" s="246"/>
      <c r="O134" s="246"/>
      <c r="P134" s="246"/>
      <c r="Q134" s="167"/>
      <c r="R134" s="246"/>
      <c r="S134" s="246"/>
      <c r="T134" s="246"/>
      <c r="U134" s="167"/>
      <c r="V134" s="246"/>
      <c r="W134" s="167"/>
      <c r="X134" s="167">
        <v>6.2</v>
      </c>
      <c r="Y134" s="300">
        <v>6.2</v>
      </c>
      <c r="Z134" s="246"/>
      <c r="AA134" s="246"/>
    </row>
    <row r="135" spans="1:27" ht="15">
      <c r="A135" s="44"/>
      <c r="B135" s="35" t="s">
        <v>447</v>
      </c>
      <c r="C135" s="40"/>
      <c r="D135" s="40"/>
      <c r="E135" s="40"/>
      <c r="F135" s="40">
        <v>75</v>
      </c>
      <c r="G135" s="108">
        <v>69</v>
      </c>
      <c r="H135" s="40"/>
      <c r="I135" s="40"/>
      <c r="J135" s="40"/>
      <c r="K135" s="40"/>
      <c r="L135" s="168">
        <v>108</v>
      </c>
      <c r="M135" s="261">
        <v>114</v>
      </c>
      <c r="N135" s="40"/>
      <c r="O135" s="40"/>
      <c r="P135" s="40"/>
      <c r="Q135" s="168"/>
      <c r="R135" s="40"/>
      <c r="S135" s="40"/>
      <c r="T135" s="40"/>
      <c r="U135" s="168"/>
      <c r="V135" s="40"/>
      <c r="W135" s="168"/>
      <c r="X135" s="168">
        <v>138</v>
      </c>
      <c r="Y135" s="261">
        <v>141</v>
      </c>
      <c r="Z135" s="40"/>
      <c r="AA135" s="40"/>
    </row>
    <row r="136" spans="1:27" ht="15">
      <c r="A136" s="43"/>
      <c r="B136" s="35" t="s">
        <v>429</v>
      </c>
      <c r="C136" s="40"/>
      <c r="D136" s="40"/>
      <c r="E136" s="40"/>
      <c r="F136" s="40">
        <v>38</v>
      </c>
      <c r="G136" s="108">
        <v>34</v>
      </c>
      <c r="H136" s="40"/>
      <c r="I136" s="40"/>
      <c r="J136" s="40"/>
      <c r="K136" s="40"/>
      <c r="L136" s="168">
        <v>59</v>
      </c>
      <c r="M136" s="261">
        <v>62</v>
      </c>
      <c r="N136" s="40"/>
      <c r="O136" s="40"/>
      <c r="P136" s="40"/>
      <c r="Q136" s="168"/>
      <c r="R136" s="40"/>
      <c r="S136" s="40"/>
      <c r="T136" s="40"/>
      <c r="U136" s="168"/>
      <c r="V136" s="40"/>
      <c r="W136" s="168"/>
      <c r="X136" s="168">
        <v>58</v>
      </c>
      <c r="Y136" s="261">
        <v>63</v>
      </c>
      <c r="Z136" s="40"/>
      <c r="AA136" s="40"/>
    </row>
    <row r="137" spans="1:27" ht="15">
      <c r="A137" s="80"/>
      <c r="B137" s="81"/>
      <c r="C137" s="78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82"/>
      <c r="P137" s="82"/>
      <c r="Q137" s="279"/>
      <c r="R137" s="82"/>
      <c r="S137" s="82"/>
      <c r="T137" s="82"/>
      <c r="U137" s="82"/>
      <c r="V137" s="82"/>
      <c r="W137" s="279"/>
      <c r="X137" s="279"/>
      <c r="Y137" s="279"/>
      <c r="Z137" s="82"/>
      <c r="AA137" s="83"/>
    </row>
    <row r="138" spans="1:27" ht="15">
      <c r="A138" s="354" t="s">
        <v>422</v>
      </c>
      <c r="B138" s="355"/>
      <c r="C138" s="346" t="s">
        <v>421</v>
      </c>
      <c r="D138" s="347"/>
      <c r="E138" s="347"/>
      <c r="F138" s="347"/>
      <c r="G138" s="347"/>
      <c r="H138" s="347"/>
      <c r="I138" s="347"/>
      <c r="J138" s="347"/>
      <c r="K138" s="347"/>
      <c r="L138" s="347"/>
      <c r="M138" s="347"/>
      <c r="N138" s="347"/>
      <c r="O138" s="347"/>
      <c r="P138" s="347"/>
      <c r="Q138" s="347"/>
      <c r="R138" s="347"/>
      <c r="S138" s="347"/>
      <c r="T138" s="347"/>
      <c r="U138" s="347"/>
      <c r="V138" s="347"/>
      <c r="W138" s="347"/>
      <c r="X138" s="347"/>
      <c r="Y138" s="347"/>
      <c r="Z138" s="347"/>
      <c r="AA138" s="348"/>
    </row>
    <row r="139" spans="1:27" ht="15">
      <c r="A139" s="356" t="s">
        <v>423</v>
      </c>
      <c r="B139" s="357"/>
      <c r="C139" s="46">
        <v>0</v>
      </c>
      <c r="D139" s="46">
        <v>1</v>
      </c>
      <c r="E139" s="46">
        <v>2</v>
      </c>
      <c r="F139" s="46">
        <v>3</v>
      </c>
      <c r="G139" s="107">
        <v>4</v>
      </c>
      <c r="H139" s="46">
        <v>5</v>
      </c>
      <c r="I139" s="46">
        <v>6</v>
      </c>
      <c r="J139" s="46">
        <v>7</v>
      </c>
      <c r="K139" s="46">
        <v>8</v>
      </c>
      <c r="L139" s="47">
        <v>9</v>
      </c>
      <c r="M139" s="299">
        <v>10</v>
      </c>
      <c r="N139" s="46">
        <v>11</v>
      </c>
      <c r="O139" s="47">
        <v>12</v>
      </c>
      <c r="P139" s="47">
        <v>13</v>
      </c>
      <c r="Q139" s="47">
        <v>14</v>
      </c>
      <c r="R139" s="47">
        <v>15</v>
      </c>
      <c r="S139" s="47">
        <v>16</v>
      </c>
      <c r="T139" s="47">
        <v>17</v>
      </c>
      <c r="U139" s="47">
        <v>18</v>
      </c>
      <c r="V139" s="47">
        <v>19</v>
      </c>
      <c r="W139" s="47">
        <v>20</v>
      </c>
      <c r="X139" s="47">
        <v>21</v>
      </c>
      <c r="Y139" s="299">
        <v>22</v>
      </c>
      <c r="Z139" s="47">
        <v>23</v>
      </c>
      <c r="AA139" s="47">
        <v>24</v>
      </c>
    </row>
    <row r="140" spans="1:27" ht="15">
      <c r="A140" s="351" t="s">
        <v>70</v>
      </c>
      <c r="B140" s="351"/>
      <c r="C140" s="40"/>
      <c r="D140" s="40"/>
      <c r="E140" s="40"/>
      <c r="F140" s="40"/>
      <c r="G140" s="108"/>
      <c r="H140" s="40"/>
      <c r="I140" s="40"/>
      <c r="J140" s="40"/>
      <c r="K140" s="40"/>
      <c r="L140" s="168"/>
      <c r="M140" s="261"/>
      <c r="N140" s="40"/>
      <c r="O140" s="38"/>
      <c r="P140" s="38"/>
      <c r="Q140" s="252"/>
      <c r="R140" s="38"/>
      <c r="S140" s="38"/>
      <c r="T140" s="38"/>
      <c r="U140" s="252"/>
      <c r="V140" s="38"/>
      <c r="W140" s="252"/>
      <c r="X140" s="252"/>
      <c r="Y140" s="306"/>
      <c r="Z140" s="38"/>
      <c r="AA140" s="38"/>
    </row>
    <row r="141" spans="1:27" ht="15">
      <c r="A141" s="42" t="s">
        <v>415</v>
      </c>
      <c r="B141" s="35" t="s">
        <v>407</v>
      </c>
      <c r="C141" s="246"/>
      <c r="D141" s="246"/>
      <c r="E141" s="246"/>
      <c r="F141" s="246">
        <v>6.2</v>
      </c>
      <c r="G141" s="169">
        <v>6.2</v>
      </c>
      <c r="H141" s="246"/>
      <c r="I141" s="246"/>
      <c r="J141" s="246"/>
      <c r="K141" s="246"/>
      <c r="L141" s="167">
        <v>6.2</v>
      </c>
      <c r="M141" s="300">
        <v>6.2</v>
      </c>
      <c r="N141" s="246"/>
      <c r="O141" s="246"/>
      <c r="P141" s="246"/>
      <c r="Q141" s="167"/>
      <c r="R141" s="246"/>
      <c r="S141" s="246"/>
      <c r="T141" s="246"/>
      <c r="U141" s="167"/>
      <c r="V141" s="246"/>
      <c r="W141" s="167"/>
      <c r="X141" s="167">
        <v>6.2</v>
      </c>
      <c r="Y141" s="300">
        <v>6.2</v>
      </c>
      <c r="Z141" s="246"/>
      <c r="AA141" s="246"/>
    </row>
    <row r="142" spans="1:27" ht="15">
      <c r="A142" s="44"/>
      <c r="B142" s="35" t="s">
        <v>411</v>
      </c>
      <c r="C142" s="40"/>
      <c r="D142" s="40"/>
      <c r="E142" s="40"/>
      <c r="F142" s="40">
        <v>21</v>
      </c>
      <c r="G142" s="108">
        <v>20</v>
      </c>
      <c r="H142" s="40"/>
      <c r="I142" s="40"/>
      <c r="J142" s="40"/>
      <c r="K142" s="40"/>
      <c r="L142" s="168">
        <v>27</v>
      </c>
      <c r="M142" s="261">
        <v>29</v>
      </c>
      <c r="N142" s="40"/>
      <c r="O142" s="40"/>
      <c r="P142" s="40"/>
      <c r="Q142" s="168"/>
      <c r="R142" s="40"/>
      <c r="S142" s="40"/>
      <c r="T142" s="77"/>
      <c r="U142" s="168"/>
      <c r="V142" s="40"/>
      <c r="W142" s="168"/>
      <c r="X142" s="281">
        <v>24</v>
      </c>
      <c r="Y142" s="261">
        <v>24</v>
      </c>
      <c r="Z142" s="40"/>
      <c r="AA142" s="40"/>
    </row>
    <row r="143" spans="1:27" ht="15">
      <c r="A143" s="43"/>
      <c r="B143" s="35" t="s">
        <v>452</v>
      </c>
      <c r="C143" s="40"/>
      <c r="D143" s="40"/>
      <c r="E143" s="40"/>
      <c r="F143" s="40">
        <v>41</v>
      </c>
      <c r="G143" s="108">
        <v>36</v>
      </c>
      <c r="H143" s="40"/>
      <c r="I143" s="40"/>
      <c r="J143" s="40"/>
      <c r="K143" s="40"/>
      <c r="L143" s="168">
        <v>51</v>
      </c>
      <c r="M143" s="261">
        <v>56</v>
      </c>
      <c r="N143" s="40"/>
      <c r="O143" s="40"/>
      <c r="P143" s="40"/>
      <c r="Q143" s="168"/>
      <c r="R143" s="40"/>
      <c r="S143" s="40"/>
      <c r="T143" s="40"/>
      <c r="U143" s="168"/>
      <c r="V143" s="40"/>
      <c r="W143" s="168"/>
      <c r="X143" s="168">
        <v>76</v>
      </c>
      <c r="Y143" s="261">
        <v>83</v>
      </c>
      <c r="Z143" s="40"/>
      <c r="AA143" s="40"/>
    </row>
    <row r="144" spans="1:27" ht="15">
      <c r="A144" s="43"/>
      <c r="B144" s="40"/>
      <c r="C144" s="40"/>
      <c r="D144" s="40"/>
      <c r="E144" s="40"/>
      <c r="F144" s="40"/>
      <c r="G144" s="108"/>
      <c r="H144" s="40"/>
      <c r="I144" s="40"/>
      <c r="J144" s="40"/>
      <c r="K144" s="40"/>
      <c r="L144" s="168"/>
      <c r="M144" s="261"/>
      <c r="N144" s="40"/>
      <c r="O144" s="38"/>
      <c r="P144" s="38"/>
      <c r="Q144" s="252"/>
      <c r="R144" s="38"/>
      <c r="S144" s="38"/>
      <c r="T144" s="38"/>
      <c r="U144" s="252"/>
      <c r="V144" s="38"/>
      <c r="W144" s="252"/>
      <c r="X144" s="252"/>
      <c r="Y144" s="262"/>
      <c r="Z144" s="38"/>
      <c r="AA144" s="38"/>
    </row>
    <row r="145" spans="1:27" s="154" customFormat="1" ht="15">
      <c r="A145" s="352" t="s">
        <v>71</v>
      </c>
      <c r="B145" s="353"/>
      <c r="C145" s="168"/>
      <c r="D145" s="168"/>
      <c r="E145" s="168"/>
      <c r="F145" s="168"/>
      <c r="G145" s="261"/>
      <c r="H145" s="168"/>
      <c r="I145" s="168"/>
      <c r="J145" s="168"/>
      <c r="K145" s="168"/>
      <c r="L145" s="168"/>
      <c r="M145" s="261"/>
      <c r="N145" s="168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62"/>
      <c r="Z145" s="252"/>
      <c r="AA145" s="252"/>
    </row>
    <row r="146" spans="1:27" s="154" customFormat="1" ht="15">
      <c r="A146" s="253" t="s">
        <v>416</v>
      </c>
      <c r="B146" s="254" t="s">
        <v>407</v>
      </c>
      <c r="C146" s="167">
        <v>6.15</v>
      </c>
      <c r="D146" s="167">
        <v>6.15</v>
      </c>
      <c r="E146" s="167">
        <v>6.18</v>
      </c>
      <c r="F146" s="167">
        <v>6.19</v>
      </c>
      <c r="G146" s="300">
        <v>6.2</v>
      </c>
      <c r="H146" s="167">
        <v>6.11</v>
      </c>
      <c r="I146" s="167">
        <v>6.08</v>
      </c>
      <c r="J146" s="167">
        <v>6.03</v>
      </c>
      <c r="K146" s="167">
        <v>6.06</v>
      </c>
      <c r="L146" s="167">
        <v>5.99</v>
      </c>
      <c r="M146" s="300">
        <v>6.11</v>
      </c>
      <c r="N146" s="167">
        <v>6.12</v>
      </c>
      <c r="O146" s="167">
        <v>6.16</v>
      </c>
      <c r="P146" s="167">
        <v>6.13</v>
      </c>
      <c r="Q146" s="167">
        <v>6.13</v>
      </c>
      <c r="R146" s="167">
        <v>6.14</v>
      </c>
      <c r="S146" s="167">
        <v>6.15</v>
      </c>
      <c r="T146" s="167">
        <v>6.14</v>
      </c>
      <c r="U146" s="167">
        <v>6.12</v>
      </c>
      <c r="V146" s="167">
        <v>6.15</v>
      </c>
      <c r="W146" s="167">
        <v>6.14</v>
      </c>
      <c r="X146" s="167">
        <v>6.13</v>
      </c>
      <c r="Y146" s="300">
        <v>6.13</v>
      </c>
      <c r="Z146" s="167">
        <v>6.12</v>
      </c>
      <c r="AA146" s="167">
        <v>6.12</v>
      </c>
    </row>
    <row r="147" spans="1:27" s="154" customFormat="1" ht="15">
      <c r="A147" s="255"/>
      <c r="B147" s="254" t="s">
        <v>439</v>
      </c>
      <c r="C147" s="256">
        <v>80</v>
      </c>
      <c r="D147" s="256">
        <v>77</v>
      </c>
      <c r="E147" s="256">
        <v>88</v>
      </c>
      <c r="F147" s="256">
        <v>77</v>
      </c>
      <c r="G147" s="307">
        <v>65</v>
      </c>
      <c r="H147" s="256">
        <v>69</v>
      </c>
      <c r="I147" s="256">
        <v>69</v>
      </c>
      <c r="J147" s="256">
        <v>87</v>
      </c>
      <c r="K147" s="256">
        <v>104</v>
      </c>
      <c r="L147" s="256">
        <v>108</v>
      </c>
      <c r="M147" s="307">
        <v>103</v>
      </c>
      <c r="N147" s="256">
        <v>106</v>
      </c>
      <c r="O147" s="256">
        <v>114</v>
      </c>
      <c r="P147" s="256">
        <v>114</v>
      </c>
      <c r="Q147" s="256">
        <v>106</v>
      </c>
      <c r="R147" s="256">
        <v>114</v>
      </c>
      <c r="S147" s="256">
        <v>112</v>
      </c>
      <c r="T147" s="256">
        <v>117</v>
      </c>
      <c r="U147" s="256">
        <v>103</v>
      </c>
      <c r="V147" s="256">
        <v>123</v>
      </c>
      <c r="W147" s="257">
        <v>140</v>
      </c>
      <c r="X147" s="256">
        <v>132</v>
      </c>
      <c r="Y147" s="309">
        <v>140</v>
      </c>
      <c r="Z147" s="256">
        <v>132</v>
      </c>
      <c r="AA147" s="256">
        <v>103</v>
      </c>
    </row>
    <row r="148" spans="1:27" s="154" customFormat="1" ht="15">
      <c r="A148" s="253" t="s">
        <v>415</v>
      </c>
      <c r="B148" s="254" t="s">
        <v>407</v>
      </c>
      <c r="C148" s="167">
        <v>6.16</v>
      </c>
      <c r="D148" s="167">
        <v>6.16</v>
      </c>
      <c r="E148" s="167">
        <v>6.19</v>
      </c>
      <c r="F148" s="167">
        <v>6.2</v>
      </c>
      <c r="G148" s="300">
        <v>6.21</v>
      </c>
      <c r="H148" s="167">
        <v>6.12</v>
      </c>
      <c r="I148" s="167">
        <v>6.09</v>
      </c>
      <c r="J148" s="167">
        <v>6.04</v>
      </c>
      <c r="K148" s="167">
        <v>6.08</v>
      </c>
      <c r="L148" s="167">
        <v>6</v>
      </c>
      <c r="M148" s="300">
        <v>6.12</v>
      </c>
      <c r="N148" s="167">
        <v>6.13</v>
      </c>
      <c r="O148" s="167">
        <v>6.17</v>
      </c>
      <c r="P148" s="167">
        <v>6.13</v>
      </c>
      <c r="Q148" s="167">
        <v>6.13</v>
      </c>
      <c r="R148" s="167">
        <v>6.15</v>
      </c>
      <c r="S148" s="167">
        <v>6.16</v>
      </c>
      <c r="T148" s="167">
        <v>6.15</v>
      </c>
      <c r="U148" s="167">
        <v>6.16</v>
      </c>
      <c r="V148" s="167">
        <v>6.13</v>
      </c>
      <c r="W148" s="167">
        <v>6.14</v>
      </c>
      <c r="X148" s="167">
        <v>6.15</v>
      </c>
      <c r="Y148" s="300">
        <v>6.13</v>
      </c>
      <c r="Z148" s="167">
        <v>6.12</v>
      </c>
      <c r="AA148" s="167">
        <v>6.19</v>
      </c>
    </row>
    <row r="149" spans="1:27" s="154" customFormat="1" ht="15">
      <c r="A149" s="255"/>
      <c r="B149" s="254" t="s">
        <v>410</v>
      </c>
      <c r="C149" s="256">
        <v>60</v>
      </c>
      <c r="D149" s="256">
        <v>58</v>
      </c>
      <c r="E149" s="256">
        <v>66</v>
      </c>
      <c r="F149" s="256">
        <v>57</v>
      </c>
      <c r="G149" s="307">
        <v>51</v>
      </c>
      <c r="H149" s="256">
        <v>55</v>
      </c>
      <c r="I149" s="256">
        <v>50</v>
      </c>
      <c r="J149" s="256">
        <v>87</v>
      </c>
      <c r="K149" s="256">
        <v>130</v>
      </c>
      <c r="L149" s="256">
        <v>151</v>
      </c>
      <c r="M149" s="307">
        <v>176</v>
      </c>
      <c r="N149" s="256">
        <v>163</v>
      </c>
      <c r="O149" s="256">
        <v>162</v>
      </c>
      <c r="P149" s="256">
        <v>146</v>
      </c>
      <c r="Q149" s="256">
        <v>169</v>
      </c>
      <c r="R149" s="256">
        <v>169</v>
      </c>
      <c r="S149" s="256">
        <v>173</v>
      </c>
      <c r="T149" s="256">
        <v>142</v>
      </c>
      <c r="U149" s="256">
        <v>90</v>
      </c>
      <c r="V149" s="257">
        <v>99</v>
      </c>
      <c r="W149" s="256">
        <v>105</v>
      </c>
      <c r="X149" s="257">
        <v>92</v>
      </c>
      <c r="Y149" s="307">
        <v>99</v>
      </c>
      <c r="Z149" s="256">
        <v>91</v>
      </c>
      <c r="AA149" s="256">
        <v>85</v>
      </c>
    </row>
    <row r="150" spans="1:27" s="154" customFormat="1" ht="15">
      <c r="A150" s="253" t="s">
        <v>419</v>
      </c>
      <c r="B150" s="254" t="s">
        <v>407</v>
      </c>
      <c r="C150" s="167">
        <v>6.22</v>
      </c>
      <c r="D150" s="167">
        <v>6.2</v>
      </c>
      <c r="E150" s="167">
        <v>6.24</v>
      </c>
      <c r="F150" s="167">
        <v>6.25</v>
      </c>
      <c r="G150" s="300">
        <v>6.15</v>
      </c>
      <c r="H150" s="167">
        <v>6.2</v>
      </c>
      <c r="I150" s="167">
        <v>6.16</v>
      </c>
      <c r="J150" s="167">
        <v>6.11</v>
      </c>
      <c r="K150" s="167">
        <v>6.14</v>
      </c>
      <c r="L150" s="167">
        <v>6.07</v>
      </c>
      <c r="M150" s="300">
        <v>6.15</v>
      </c>
      <c r="N150" s="167">
        <v>6.16</v>
      </c>
      <c r="O150" s="167">
        <v>6.19</v>
      </c>
      <c r="P150" s="167">
        <v>6.17</v>
      </c>
      <c r="Q150" s="167">
        <v>6.19</v>
      </c>
      <c r="R150" s="167">
        <v>6.18</v>
      </c>
      <c r="S150" s="167">
        <v>6.21</v>
      </c>
      <c r="T150" s="167">
        <v>6.2</v>
      </c>
      <c r="U150" s="167">
        <v>6.16</v>
      </c>
      <c r="V150" s="167">
        <v>6.2</v>
      </c>
      <c r="W150" s="167">
        <v>6.17</v>
      </c>
      <c r="X150" s="167">
        <v>6.17</v>
      </c>
      <c r="Y150" s="300">
        <v>6.22</v>
      </c>
      <c r="Z150" s="167">
        <v>6.15</v>
      </c>
      <c r="AA150" s="167">
        <v>6.2</v>
      </c>
    </row>
    <row r="151" spans="1:27" s="154" customFormat="1" ht="15">
      <c r="A151" s="258"/>
      <c r="B151" s="254" t="s">
        <v>437</v>
      </c>
      <c r="C151" s="168">
        <v>42</v>
      </c>
      <c r="D151" s="168">
        <v>34</v>
      </c>
      <c r="E151" s="168">
        <v>34</v>
      </c>
      <c r="F151" s="168">
        <v>30</v>
      </c>
      <c r="G151" s="261">
        <v>34</v>
      </c>
      <c r="H151" s="168">
        <v>24</v>
      </c>
      <c r="I151" s="168">
        <v>39</v>
      </c>
      <c r="J151" s="168">
        <v>49</v>
      </c>
      <c r="K151" s="168">
        <v>49</v>
      </c>
      <c r="L151" s="168">
        <v>47</v>
      </c>
      <c r="M151" s="261">
        <v>53</v>
      </c>
      <c r="N151" s="168">
        <v>52</v>
      </c>
      <c r="O151" s="168">
        <v>48</v>
      </c>
      <c r="P151" s="168">
        <v>52</v>
      </c>
      <c r="Q151" s="168">
        <v>52</v>
      </c>
      <c r="R151" s="168">
        <v>52</v>
      </c>
      <c r="S151" s="168">
        <v>58</v>
      </c>
      <c r="T151" s="168">
        <v>47</v>
      </c>
      <c r="U151" s="168">
        <v>58</v>
      </c>
      <c r="V151" s="168">
        <v>61</v>
      </c>
      <c r="W151" s="168">
        <v>57</v>
      </c>
      <c r="X151" s="168">
        <v>61</v>
      </c>
      <c r="Y151" s="261">
        <v>51</v>
      </c>
      <c r="Z151" s="168">
        <v>52</v>
      </c>
      <c r="AA151" s="168"/>
    </row>
    <row r="152" spans="1:27" ht="15">
      <c r="A152" s="43"/>
      <c r="B152" s="40"/>
      <c r="C152" s="40"/>
      <c r="D152" s="40"/>
      <c r="E152" s="40"/>
      <c r="F152" s="40"/>
      <c r="G152" s="108"/>
      <c r="H152" s="40"/>
      <c r="I152" s="40"/>
      <c r="J152" s="40"/>
      <c r="K152" s="40"/>
      <c r="L152" s="168"/>
      <c r="M152" s="261"/>
      <c r="N152" s="40"/>
      <c r="O152" s="38"/>
      <c r="P152" s="38"/>
      <c r="Q152" s="252"/>
      <c r="R152" s="38"/>
      <c r="S152" s="38"/>
      <c r="T152" s="38"/>
      <c r="U152" s="252"/>
      <c r="V152" s="38"/>
      <c r="W152" s="252"/>
      <c r="X152" s="252"/>
      <c r="Y152" s="262"/>
      <c r="Z152" s="38"/>
      <c r="AA152" s="38"/>
    </row>
    <row r="153" spans="1:27" ht="15">
      <c r="A153" s="349" t="s">
        <v>72</v>
      </c>
      <c r="B153" s="350"/>
      <c r="C153" s="40"/>
      <c r="D153" s="40"/>
      <c r="E153" s="40"/>
      <c r="F153" s="40"/>
      <c r="G153" s="108"/>
      <c r="H153" s="40"/>
      <c r="I153" s="40"/>
      <c r="J153" s="40"/>
      <c r="K153" s="40"/>
      <c r="L153" s="168"/>
      <c r="M153" s="261"/>
      <c r="N153" s="40"/>
      <c r="O153" s="38"/>
      <c r="P153" s="38"/>
      <c r="Q153" s="252"/>
      <c r="R153" s="38"/>
      <c r="S153" s="38"/>
      <c r="T153" s="38"/>
      <c r="U153" s="252"/>
      <c r="V153" s="38"/>
      <c r="W153" s="252"/>
      <c r="X153" s="252"/>
      <c r="Y153" s="262"/>
      <c r="Z153" s="38"/>
      <c r="AA153" s="38"/>
    </row>
    <row r="154" spans="1:27" ht="15">
      <c r="A154" s="42" t="s">
        <v>416</v>
      </c>
      <c r="B154" s="35" t="s">
        <v>407</v>
      </c>
      <c r="C154" s="246"/>
      <c r="D154" s="246"/>
      <c r="E154" s="246"/>
      <c r="F154" s="246">
        <v>6.4</v>
      </c>
      <c r="G154" s="169">
        <v>6.4</v>
      </c>
      <c r="H154" s="246"/>
      <c r="I154" s="246"/>
      <c r="J154" s="246"/>
      <c r="K154" s="167"/>
      <c r="L154" s="167">
        <v>6.3</v>
      </c>
      <c r="M154" s="300">
        <v>6.3</v>
      </c>
      <c r="N154" s="246"/>
      <c r="O154" s="246"/>
      <c r="P154" s="246"/>
      <c r="Q154" s="167"/>
      <c r="R154" s="246"/>
      <c r="S154" s="246"/>
      <c r="T154" s="246"/>
      <c r="U154" s="167"/>
      <c r="V154" s="246"/>
      <c r="W154" s="167"/>
      <c r="X154" s="167">
        <v>6.3</v>
      </c>
      <c r="Y154" s="300">
        <v>6.3</v>
      </c>
      <c r="Z154" s="246"/>
      <c r="AA154" s="246"/>
    </row>
    <row r="155" spans="1:27" ht="15">
      <c r="A155" s="44"/>
      <c r="B155" s="35" t="s">
        <v>447</v>
      </c>
      <c r="C155" s="40"/>
      <c r="D155" s="40"/>
      <c r="E155" s="40"/>
      <c r="F155" s="40">
        <v>27</v>
      </c>
      <c r="G155" s="108">
        <v>26</v>
      </c>
      <c r="H155" s="40"/>
      <c r="I155" s="40"/>
      <c r="J155" s="40"/>
      <c r="K155" s="168"/>
      <c r="L155" s="168">
        <v>48</v>
      </c>
      <c r="M155" s="261">
        <v>61</v>
      </c>
      <c r="N155" s="40"/>
      <c r="O155" s="40"/>
      <c r="P155" s="40"/>
      <c r="Q155" s="168"/>
      <c r="R155" s="40"/>
      <c r="S155" s="40"/>
      <c r="T155" s="40"/>
      <c r="U155" s="168"/>
      <c r="V155" s="40"/>
      <c r="W155" s="168"/>
      <c r="X155" s="168">
        <v>32</v>
      </c>
      <c r="Y155" s="261">
        <v>28</v>
      </c>
      <c r="Z155" s="40"/>
      <c r="AA155" s="40"/>
    </row>
    <row r="156" spans="1:27" ht="15">
      <c r="A156" s="44"/>
      <c r="B156" s="35" t="s">
        <v>425</v>
      </c>
      <c r="C156" s="40"/>
      <c r="D156" s="40"/>
      <c r="E156" s="40"/>
      <c r="F156" s="40">
        <v>44</v>
      </c>
      <c r="G156" s="108">
        <v>40</v>
      </c>
      <c r="H156" s="40"/>
      <c r="I156" s="40"/>
      <c r="J156" s="40"/>
      <c r="K156" s="168"/>
      <c r="L156" s="168">
        <v>75</v>
      </c>
      <c r="M156" s="261">
        <v>83</v>
      </c>
      <c r="N156" s="40"/>
      <c r="O156" s="40"/>
      <c r="P156" s="40"/>
      <c r="Q156" s="168"/>
      <c r="R156" s="40"/>
      <c r="S156" s="40"/>
      <c r="T156" s="40"/>
      <c r="U156" s="168"/>
      <c r="V156" s="40"/>
      <c r="W156" s="168"/>
      <c r="X156" s="168">
        <v>75</v>
      </c>
      <c r="Y156" s="261">
        <v>78</v>
      </c>
      <c r="Z156" s="40"/>
      <c r="AA156" s="40"/>
    </row>
    <row r="157" spans="1:27" ht="15">
      <c r="A157" s="44"/>
      <c r="B157" s="35" t="s">
        <v>408</v>
      </c>
      <c r="C157" s="40"/>
      <c r="D157" s="40"/>
      <c r="E157" s="40"/>
      <c r="F157" s="40">
        <v>71</v>
      </c>
      <c r="G157" s="108">
        <v>69</v>
      </c>
      <c r="H157" s="40"/>
      <c r="I157" s="40"/>
      <c r="J157" s="40"/>
      <c r="K157" s="168"/>
      <c r="L157" s="168">
        <v>105</v>
      </c>
      <c r="M157" s="261">
        <v>115</v>
      </c>
      <c r="N157" s="40"/>
      <c r="O157" s="40"/>
      <c r="P157" s="40"/>
      <c r="Q157" s="168"/>
      <c r="R157" s="38"/>
      <c r="S157" s="38"/>
      <c r="T157" s="38"/>
      <c r="U157" s="168"/>
      <c r="V157" s="40"/>
      <c r="W157" s="168"/>
      <c r="X157" s="252">
        <v>108</v>
      </c>
      <c r="Y157" s="261">
        <v>108</v>
      </c>
      <c r="Z157" s="40"/>
      <c r="AA157" s="40"/>
    </row>
    <row r="158" spans="1:27" ht="15">
      <c r="A158" s="44"/>
      <c r="B158" s="35" t="s">
        <v>424</v>
      </c>
      <c r="C158" s="40"/>
      <c r="D158" s="40"/>
      <c r="E158" s="40"/>
      <c r="F158" s="40">
        <v>56</v>
      </c>
      <c r="G158" s="108">
        <v>53</v>
      </c>
      <c r="H158" s="40"/>
      <c r="I158" s="40"/>
      <c r="J158" s="40"/>
      <c r="K158" s="168"/>
      <c r="L158" s="168">
        <v>83</v>
      </c>
      <c r="M158" s="261">
        <v>87</v>
      </c>
      <c r="N158" s="40"/>
      <c r="O158" s="40"/>
      <c r="P158" s="40"/>
      <c r="Q158" s="168"/>
      <c r="R158" s="40"/>
      <c r="S158" s="40"/>
      <c r="T158" s="40"/>
      <c r="U158" s="168"/>
      <c r="V158" s="40"/>
      <c r="W158" s="168"/>
      <c r="X158" s="168">
        <v>89</v>
      </c>
      <c r="Y158" s="261">
        <v>90</v>
      </c>
      <c r="Z158" s="40"/>
      <c r="AA158" s="40"/>
    </row>
    <row r="159" spans="1:27" ht="15">
      <c r="A159" s="44"/>
      <c r="B159" s="35" t="s">
        <v>450</v>
      </c>
      <c r="C159" s="40"/>
      <c r="D159" s="40"/>
      <c r="E159" s="40"/>
      <c r="F159" s="40">
        <v>48</v>
      </c>
      <c r="G159" s="108">
        <v>44</v>
      </c>
      <c r="H159" s="40"/>
      <c r="I159" s="40"/>
      <c r="J159" s="40"/>
      <c r="K159" s="168"/>
      <c r="L159" s="168">
        <v>71</v>
      </c>
      <c r="M159" s="261">
        <v>73</v>
      </c>
      <c r="N159" s="40"/>
      <c r="O159" s="40"/>
      <c r="P159" s="40"/>
      <c r="Q159" s="168"/>
      <c r="R159" s="40"/>
      <c r="S159" s="40"/>
      <c r="T159" s="40"/>
      <c r="U159" s="168"/>
      <c r="V159" s="40"/>
      <c r="W159" s="168"/>
      <c r="X159" s="168">
        <v>78</v>
      </c>
      <c r="Y159" s="261">
        <v>83</v>
      </c>
      <c r="Z159" s="40"/>
      <c r="AA159" s="40"/>
    </row>
    <row r="160" spans="1:27" ht="15">
      <c r="A160" s="42" t="s">
        <v>415</v>
      </c>
      <c r="B160" s="35" t="s">
        <v>407</v>
      </c>
      <c r="C160" s="246"/>
      <c r="D160" s="246"/>
      <c r="E160" s="246"/>
      <c r="F160" s="246">
        <v>6.4</v>
      </c>
      <c r="G160" s="169">
        <v>6.4</v>
      </c>
      <c r="H160" s="246"/>
      <c r="I160" s="246"/>
      <c r="J160" s="246"/>
      <c r="K160" s="167"/>
      <c r="L160" s="167">
        <v>6.3</v>
      </c>
      <c r="M160" s="300">
        <v>6.3</v>
      </c>
      <c r="N160" s="246"/>
      <c r="O160" s="246"/>
      <c r="P160" s="246"/>
      <c r="Q160" s="167"/>
      <c r="R160" s="246"/>
      <c r="S160" s="246"/>
      <c r="T160" s="246"/>
      <c r="U160" s="167"/>
      <c r="V160" s="246"/>
      <c r="W160" s="167"/>
      <c r="X160" s="167">
        <v>6.3</v>
      </c>
      <c r="Y160" s="300">
        <v>6.3</v>
      </c>
      <c r="Z160" s="246"/>
      <c r="AA160" s="246"/>
    </row>
    <row r="161" spans="1:29" ht="15">
      <c r="A161" s="44"/>
      <c r="B161" s="35" t="s">
        <v>413</v>
      </c>
      <c r="C161" s="40"/>
      <c r="D161" s="40"/>
      <c r="E161" s="40"/>
      <c r="F161" s="40">
        <v>29</v>
      </c>
      <c r="G161" s="108">
        <v>28</v>
      </c>
      <c r="H161" s="40"/>
      <c r="I161" s="40"/>
      <c r="J161" s="40"/>
      <c r="K161" s="168"/>
      <c r="L161" s="168">
        <v>53</v>
      </c>
      <c r="M161" s="261">
        <v>75</v>
      </c>
      <c r="N161" s="40"/>
      <c r="O161" s="40"/>
      <c r="P161" s="40"/>
      <c r="Q161" s="168"/>
      <c r="R161" s="40"/>
      <c r="S161" s="40"/>
      <c r="T161" s="40"/>
      <c r="U161" s="168"/>
      <c r="V161" s="40"/>
      <c r="W161" s="168"/>
      <c r="X161" s="168">
        <v>42</v>
      </c>
      <c r="Y161" s="261">
        <v>37</v>
      </c>
      <c r="Z161" s="40"/>
      <c r="AA161" s="40"/>
    </row>
    <row r="162" spans="1:29" ht="15">
      <c r="A162" s="44"/>
      <c r="B162" s="35" t="s">
        <v>451</v>
      </c>
      <c r="C162" s="40"/>
      <c r="D162" s="40"/>
      <c r="E162" s="40"/>
      <c r="F162" s="40">
        <v>51</v>
      </c>
      <c r="G162" s="108">
        <v>49</v>
      </c>
      <c r="H162" s="40"/>
      <c r="I162" s="40"/>
      <c r="J162" s="40"/>
      <c r="K162" s="168"/>
      <c r="L162" s="168">
        <v>94</v>
      </c>
      <c r="M162" s="261">
        <v>109</v>
      </c>
      <c r="N162" s="40"/>
      <c r="O162" s="40"/>
      <c r="P162" s="40"/>
      <c r="Q162" s="168"/>
      <c r="R162" s="40"/>
      <c r="S162" s="40"/>
      <c r="T162" s="40"/>
      <c r="U162" s="168"/>
      <c r="V162" s="40"/>
      <c r="W162" s="168"/>
      <c r="X162" s="168">
        <v>73</v>
      </c>
      <c r="Y162" s="261">
        <v>72</v>
      </c>
      <c r="Z162" s="40"/>
      <c r="AA162" s="40"/>
    </row>
    <row r="163" spans="1:29" ht="15">
      <c r="A163" s="44"/>
      <c r="B163" s="35" t="s">
        <v>427</v>
      </c>
      <c r="C163" s="40"/>
      <c r="D163" s="40"/>
      <c r="E163" s="40"/>
      <c r="F163" s="40">
        <v>44</v>
      </c>
      <c r="G163" s="108">
        <v>40</v>
      </c>
      <c r="H163" s="40"/>
      <c r="I163" s="40"/>
      <c r="J163" s="40"/>
      <c r="K163" s="168"/>
      <c r="L163" s="168">
        <v>72</v>
      </c>
      <c r="M163" s="261">
        <v>78</v>
      </c>
      <c r="N163" s="40"/>
      <c r="O163" s="40"/>
      <c r="P163" s="40"/>
      <c r="Q163" s="168"/>
      <c r="R163" s="40"/>
      <c r="S163" s="40"/>
      <c r="T163" s="40"/>
      <c r="U163" s="168"/>
      <c r="V163" s="40"/>
      <c r="W163" s="168"/>
      <c r="X163" s="168">
        <v>73</v>
      </c>
      <c r="Y163" s="261">
        <v>75</v>
      </c>
      <c r="Z163" s="40"/>
      <c r="AA163" s="40"/>
    </row>
    <row r="164" spans="1:29" ht="15">
      <c r="A164" s="43"/>
      <c r="B164" s="35" t="s">
        <v>414</v>
      </c>
      <c r="C164" s="40"/>
      <c r="D164" s="40"/>
      <c r="E164" s="40"/>
      <c r="F164" s="40">
        <v>34</v>
      </c>
      <c r="G164" s="108">
        <v>33</v>
      </c>
      <c r="H164" s="40"/>
      <c r="I164" s="40"/>
      <c r="J164" s="40"/>
      <c r="K164" s="168"/>
      <c r="L164" s="168">
        <v>52</v>
      </c>
      <c r="M164" s="261">
        <v>62</v>
      </c>
      <c r="N164" s="40"/>
      <c r="O164" s="40"/>
      <c r="P164" s="40"/>
      <c r="Q164" s="168"/>
      <c r="R164" s="40"/>
      <c r="S164" s="40"/>
      <c r="T164" s="40"/>
      <c r="U164" s="168"/>
      <c r="V164" s="40"/>
      <c r="W164" s="168"/>
      <c r="X164" s="168">
        <v>62</v>
      </c>
      <c r="Y164" s="261">
        <v>64</v>
      </c>
      <c r="Z164" s="40"/>
      <c r="AA164" s="40"/>
    </row>
    <row r="165" spans="1:29" ht="15">
      <c r="A165" s="43"/>
      <c r="B165" s="40"/>
      <c r="C165" s="40"/>
      <c r="D165" s="40"/>
      <c r="E165" s="40"/>
      <c r="F165" s="40"/>
      <c r="G165" s="108"/>
      <c r="H165" s="40"/>
      <c r="I165" s="40"/>
      <c r="J165" s="40"/>
      <c r="K165" s="168"/>
      <c r="L165" s="168"/>
      <c r="M165" s="261"/>
      <c r="N165" s="40"/>
      <c r="O165" s="38"/>
      <c r="P165" s="38"/>
      <c r="Q165" s="252"/>
      <c r="R165" s="38"/>
      <c r="S165" s="38"/>
      <c r="T165" s="38"/>
      <c r="U165" s="252"/>
      <c r="V165" s="38"/>
      <c r="W165" s="252"/>
      <c r="X165" s="252"/>
      <c r="Y165" s="262"/>
      <c r="Z165" s="38"/>
      <c r="AA165" s="38"/>
    </row>
    <row r="166" spans="1:29" ht="15">
      <c r="A166" s="349" t="s">
        <v>76</v>
      </c>
      <c r="B166" s="350"/>
      <c r="C166" s="40"/>
      <c r="D166" s="40"/>
      <c r="E166" s="40"/>
      <c r="F166" s="40"/>
      <c r="G166" s="108"/>
      <c r="H166" s="40"/>
      <c r="I166" s="40"/>
      <c r="J166" s="40"/>
      <c r="K166" s="168"/>
      <c r="L166" s="168"/>
      <c r="M166" s="261"/>
      <c r="N166" s="40"/>
      <c r="O166" s="38"/>
      <c r="P166" s="38"/>
      <c r="Q166" s="252"/>
      <c r="R166" s="38"/>
      <c r="S166" s="38"/>
      <c r="T166" s="38"/>
      <c r="U166" s="252"/>
      <c r="V166" s="38"/>
      <c r="W166" s="252"/>
      <c r="X166" s="252"/>
      <c r="Y166" s="262"/>
      <c r="Z166" s="38"/>
      <c r="AA166" s="38"/>
    </row>
    <row r="167" spans="1:29" ht="15">
      <c r="A167" s="42" t="s">
        <v>415</v>
      </c>
      <c r="B167" s="35" t="s">
        <v>407</v>
      </c>
      <c r="C167" s="246">
        <v>6.42</v>
      </c>
      <c r="D167" s="246">
        <v>6.42</v>
      </c>
      <c r="E167" s="246">
        <v>6.42</v>
      </c>
      <c r="F167" s="246">
        <v>6.42</v>
      </c>
      <c r="G167" s="108">
        <v>6.42</v>
      </c>
      <c r="H167" s="246">
        <v>6.43</v>
      </c>
      <c r="I167" s="246">
        <v>6.43</v>
      </c>
      <c r="J167" s="246">
        <v>6.41</v>
      </c>
      <c r="K167" s="167">
        <v>6.41</v>
      </c>
      <c r="L167" s="167">
        <v>6.39</v>
      </c>
      <c r="M167" s="300">
        <v>6.39</v>
      </c>
      <c r="N167" s="246">
        <v>6.39</v>
      </c>
      <c r="O167" s="246">
        <v>6.39</v>
      </c>
      <c r="P167" s="246">
        <v>6.39</v>
      </c>
      <c r="Q167" s="167">
        <v>6.39</v>
      </c>
      <c r="R167" s="246">
        <v>6.39</v>
      </c>
      <c r="S167" s="246">
        <v>6.4</v>
      </c>
      <c r="T167" s="246">
        <v>6.41</v>
      </c>
      <c r="U167" s="167">
        <v>6.4</v>
      </c>
      <c r="V167" s="246">
        <v>6.4</v>
      </c>
      <c r="W167" s="167">
        <v>6.42</v>
      </c>
      <c r="X167" s="167">
        <v>6.42</v>
      </c>
      <c r="Y167" s="300">
        <v>6.41</v>
      </c>
      <c r="Z167" s="246">
        <v>6.41</v>
      </c>
      <c r="AA167" s="246">
        <v>6.41</v>
      </c>
    </row>
    <row r="168" spans="1:29" ht="15">
      <c r="A168" s="44"/>
      <c r="B168" s="35" t="s">
        <v>77</v>
      </c>
      <c r="C168" s="134">
        <v>26.81</v>
      </c>
      <c r="D168" s="134">
        <v>25.63</v>
      </c>
      <c r="E168" s="134">
        <v>25.8</v>
      </c>
      <c r="F168" s="134">
        <v>25.69</v>
      </c>
      <c r="G168" s="135">
        <v>22.77</v>
      </c>
      <c r="H168" s="134">
        <v>22.66</v>
      </c>
      <c r="I168" s="134">
        <v>37.47</v>
      </c>
      <c r="J168" s="134">
        <v>53.34</v>
      </c>
      <c r="K168" s="280">
        <v>51.94</v>
      </c>
      <c r="L168" s="280">
        <v>52.67</v>
      </c>
      <c r="M168" s="308">
        <v>59.68</v>
      </c>
      <c r="N168" s="134">
        <v>62.93</v>
      </c>
      <c r="O168" s="134">
        <v>49.92</v>
      </c>
      <c r="P168" s="134">
        <v>50.54</v>
      </c>
      <c r="Q168" s="280">
        <v>59.85</v>
      </c>
      <c r="R168" s="134">
        <v>62.71</v>
      </c>
      <c r="S168" s="134">
        <v>43.86</v>
      </c>
      <c r="T168" s="134">
        <v>50.26</v>
      </c>
      <c r="U168" s="280">
        <v>37.86</v>
      </c>
      <c r="V168" s="134">
        <v>59.12</v>
      </c>
      <c r="W168" s="280">
        <v>28.1</v>
      </c>
      <c r="X168" s="280">
        <v>36.630000000000003</v>
      </c>
      <c r="Y168" s="308">
        <v>24.68</v>
      </c>
      <c r="Z168" s="134">
        <v>25.18</v>
      </c>
      <c r="AA168" s="134">
        <v>26.92</v>
      </c>
    </row>
    <row r="169" spans="1:29" ht="15">
      <c r="A169" s="43"/>
      <c r="B169" s="35" t="s">
        <v>78</v>
      </c>
      <c r="C169" s="134">
        <v>112.64</v>
      </c>
      <c r="D169" s="134">
        <v>92.01</v>
      </c>
      <c r="E169" s="134">
        <v>86.08</v>
      </c>
      <c r="F169" s="134">
        <v>68.989999999999995</v>
      </c>
      <c r="G169" s="135">
        <v>70.81</v>
      </c>
      <c r="H169" s="134">
        <v>75.45</v>
      </c>
      <c r="I169" s="134">
        <v>80.83</v>
      </c>
      <c r="J169" s="134">
        <v>100.62</v>
      </c>
      <c r="K169" s="280">
        <v>111.26</v>
      </c>
      <c r="L169" s="280">
        <v>140.27000000000001</v>
      </c>
      <c r="M169" s="308">
        <v>150.72999999999999</v>
      </c>
      <c r="N169" s="134">
        <v>152.55000000000001</v>
      </c>
      <c r="O169" s="134">
        <v>169.21</v>
      </c>
      <c r="P169" s="134">
        <v>177.99</v>
      </c>
      <c r="Q169" s="280">
        <v>170.22</v>
      </c>
      <c r="R169" s="134">
        <v>173.35</v>
      </c>
      <c r="S169" s="134">
        <v>167.36</v>
      </c>
      <c r="T169" s="134">
        <v>163.22</v>
      </c>
      <c r="U169" s="280">
        <v>151.37</v>
      </c>
      <c r="V169" s="134">
        <v>143.80000000000001</v>
      </c>
      <c r="W169" s="280">
        <v>138.11000000000001</v>
      </c>
      <c r="X169" s="280">
        <v>139.32</v>
      </c>
      <c r="Y169" s="308">
        <v>150.83000000000001</v>
      </c>
      <c r="Z169" s="134">
        <v>132.32</v>
      </c>
      <c r="AA169" s="134">
        <v>112.33</v>
      </c>
      <c r="AB169" s="247"/>
      <c r="AC169" s="13"/>
    </row>
    <row r="170" spans="1:29" ht="15">
      <c r="A170" s="43"/>
      <c r="B170" s="35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261"/>
      <c r="N170" s="40"/>
      <c r="O170" s="38"/>
      <c r="P170" s="38"/>
      <c r="Q170" s="252"/>
      <c r="R170" s="38"/>
      <c r="S170" s="38"/>
      <c r="T170" s="38"/>
      <c r="U170" s="38"/>
      <c r="V170" s="38"/>
      <c r="W170" s="252"/>
      <c r="X170" s="252"/>
      <c r="Y170" s="262"/>
      <c r="Z170" s="38"/>
      <c r="AA170" s="38"/>
    </row>
    <row r="171" spans="1:29" ht="15">
      <c r="A171" s="354" t="s">
        <v>422</v>
      </c>
      <c r="B171" s="355"/>
      <c r="C171" s="346" t="s">
        <v>421</v>
      </c>
      <c r="D171" s="347"/>
      <c r="E171" s="347"/>
      <c r="F171" s="347"/>
      <c r="G171" s="347"/>
      <c r="H171" s="347"/>
      <c r="I171" s="347"/>
      <c r="J171" s="347"/>
      <c r="K171" s="347"/>
      <c r="L171" s="347"/>
      <c r="M171" s="347"/>
      <c r="N171" s="347"/>
      <c r="O171" s="347"/>
      <c r="P171" s="347"/>
      <c r="Q171" s="347"/>
      <c r="R171" s="347"/>
      <c r="S171" s="347"/>
      <c r="T171" s="347"/>
      <c r="U171" s="347"/>
      <c r="V171" s="347"/>
      <c r="W171" s="347"/>
      <c r="X171" s="347"/>
      <c r="Y171" s="347"/>
      <c r="Z171" s="347"/>
      <c r="AA171" s="348"/>
    </row>
    <row r="172" spans="1:29" ht="15">
      <c r="A172" s="356" t="s">
        <v>423</v>
      </c>
      <c r="B172" s="357"/>
      <c r="C172" s="46">
        <v>0</v>
      </c>
      <c r="D172" s="46">
        <v>1</v>
      </c>
      <c r="E172" s="46">
        <v>2</v>
      </c>
      <c r="F172" s="46">
        <v>3</v>
      </c>
      <c r="G172" s="107">
        <v>4</v>
      </c>
      <c r="H172" s="46">
        <v>5</v>
      </c>
      <c r="I172" s="46">
        <v>6</v>
      </c>
      <c r="J172" s="46">
        <v>7</v>
      </c>
      <c r="K172" s="46">
        <v>8</v>
      </c>
      <c r="L172" s="47">
        <v>9</v>
      </c>
      <c r="M172" s="299">
        <v>10</v>
      </c>
      <c r="N172" s="46">
        <v>11</v>
      </c>
      <c r="O172" s="47">
        <v>12</v>
      </c>
      <c r="P172" s="47">
        <v>13</v>
      </c>
      <c r="Q172" s="47">
        <v>14</v>
      </c>
      <c r="R172" s="47">
        <v>15</v>
      </c>
      <c r="S172" s="47">
        <v>16</v>
      </c>
      <c r="T172" s="47">
        <v>17</v>
      </c>
      <c r="U172" s="47">
        <v>18</v>
      </c>
      <c r="V172" s="47">
        <v>19</v>
      </c>
      <c r="W172" s="47">
        <v>20</v>
      </c>
      <c r="X172" s="47">
        <v>21</v>
      </c>
      <c r="Y172" s="299">
        <v>22</v>
      </c>
      <c r="Z172" s="47">
        <v>23</v>
      </c>
      <c r="AA172" s="47">
        <v>24</v>
      </c>
    </row>
    <row r="173" spans="1:29" ht="15">
      <c r="A173" s="349" t="s">
        <v>76</v>
      </c>
      <c r="B173" s="350"/>
      <c r="C173" s="40"/>
      <c r="D173" s="40"/>
      <c r="E173" s="40"/>
      <c r="F173" s="40"/>
      <c r="G173" s="108"/>
      <c r="H173" s="40"/>
      <c r="I173" s="40"/>
      <c r="J173" s="40"/>
      <c r="K173" s="40"/>
      <c r="L173" s="168"/>
      <c r="M173" s="261"/>
      <c r="N173" s="40"/>
      <c r="O173" s="38"/>
      <c r="P173" s="38"/>
      <c r="Q173" s="252"/>
      <c r="R173" s="38"/>
      <c r="S173" s="38"/>
      <c r="T173" s="38"/>
      <c r="U173" s="252"/>
      <c r="V173" s="38"/>
      <c r="W173" s="252"/>
      <c r="X173" s="252"/>
      <c r="Y173" s="262"/>
      <c r="Z173" s="38"/>
      <c r="AA173" s="38"/>
    </row>
    <row r="174" spans="1:29" ht="15">
      <c r="A174" s="42" t="s">
        <v>416</v>
      </c>
      <c r="B174" s="35" t="s">
        <v>407</v>
      </c>
      <c r="C174" s="246">
        <v>6.42</v>
      </c>
      <c r="D174" s="246">
        <v>6.42</v>
      </c>
      <c r="E174" s="246">
        <v>6.42</v>
      </c>
      <c r="F174" s="246">
        <v>6.42</v>
      </c>
      <c r="G174" s="108">
        <v>6.42</v>
      </c>
      <c r="H174" s="246">
        <v>6.43</v>
      </c>
      <c r="I174" s="246">
        <v>6.43</v>
      </c>
      <c r="J174" s="246">
        <v>6.41</v>
      </c>
      <c r="K174" s="246">
        <v>6.41</v>
      </c>
      <c r="L174" s="167">
        <v>6.39</v>
      </c>
      <c r="M174" s="300">
        <v>6.39</v>
      </c>
      <c r="N174" s="246">
        <v>6.39</v>
      </c>
      <c r="O174" s="246">
        <v>6.39</v>
      </c>
      <c r="P174" s="246">
        <v>6.39</v>
      </c>
      <c r="Q174" s="167">
        <v>6.39</v>
      </c>
      <c r="R174" s="246">
        <v>6.39</v>
      </c>
      <c r="S174" s="246">
        <v>6.4</v>
      </c>
      <c r="T174" s="246">
        <v>6.41</v>
      </c>
      <c r="U174" s="167">
        <v>6.4</v>
      </c>
      <c r="V174" s="246">
        <v>6.4</v>
      </c>
      <c r="W174" s="167">
        <v>6.42</v>
      </c>
      <c r="X174" s="167">
        <v>6.42</v>
      </c>
      <c r="Y174" s="300">
        <v>6.41</v>
      </c>
      <c r="Z174" s="246">
        <v>6.41</v>
      </c>
      <c r="AA174" s="246">
        <v>6.41</v>
      </c>
    </row>
    <row r="175" spans="1:29" ht="15">
      <c r="A175" s="44"/>
      <c r="B175" s="35" t="s">
        <v>79</v>
      </c>
      <c r="C175" s="134">
        <v>51.15</v>
      </c>
      <c r="D175" s="134">
        <v>45.94</v>
      </c>
      <c r="E175" s="134">
        <v>43.64</v>
      </c>
      <c r="F175" s="134">
        <v>43.52</v>
      </c>
      <c r="G175" s="135">
        <v>42.8</v>
      </c>
      <c r="H175" s="134">
        <v>44.2</v>
      </c>
      <c r="I175" s="134">
        <v>49.41</v>
      </c>
      <c r="J175" s="134">
        <v>68.260000000000005</v>
      </c>
      <c r="K175" s="134">
        <v>85.14</v>
      </c>
      <c r="L175" s="280">
        <v>122.61</v>
      </c>
      <c r="M175" s="308">
        <v>119.58</v>
      </c>
      <c r="N175" s="134">
        <v>119.3</v>
      </c>
      <c r="O175" s="134">
        <v>125.81</v>
      </c>
      <c r="P175" s="134">
        <v>115.93</v>
      </c>
      <c r="Q175" s="280">
        <v>113.52</v>
      </c>
      <c r="R175" s="134">
        <v>112.06</v>
      </c>
      <c r="S175" s="134">
        <v>104.44</v>
      </c>
      <c r="T175" s="134">
        <v>89.35</v>
      </c>
      <c r="U175" s="280">
        <v>88.17</v>
      </c>
      <c r="V175" s="134">
        <v>75.61</v>
      </c>
      <c r="W175" s="280">
        <v>59.96</v>
      </c>
      <c r="X175" s="280">
        <v>61.75</v>
      </c>
      <c r="Y175" s="308">
        <v>63.04</v>
      </c>
      <c r="Z175" s="134">
        <v>56.48</v>
      </c>
      <c r="AA175" s="134">
        <v>50.31</v>
      </c>
    </row>
    <row r="176" spans="1:29" ht="15">
      <c r="A176" s="44"/>
      <c r="B176" s="35" t="s">
        <v>80</v>
      </c>
      <c r="C176" s="134">
        <v>6.95</v>
      </c>
      <c r="D176" s="134">
        <v>6.23</v>
      </c>
      <c r="E176" s="134">
        <v>8.3000000000000007</v>
      </c>
      <c r="F176" s="134">
        <v>8.02</v>
      </c>
      <c r="G176" s="135">
        <v>7.91</v>
      </c>
      <c r="H176" s="134">
        <v>8.69</v>
      </c>
      <c r="I176" s="134">
        <v>17.89</v>
      </c>
      <c r="J176" s="134">
        <v>28.61</v>
      </c>
      <c r="K176" s="134">
        <v>23.67</v>
      </c>
      <c r="L176" s="280">
        <v>34.61</v>
      </c>
      <c r="M176" s="308">
        <v>36.01</v>
      </c>
      <c r="N176" s="134">
        <v>36.74</v>
      </c>
      <c r="O176" s="134">
        <v>27.54</v>
      </c>
      <c r="P176" s="134">
        <v>27.6</v>
      </c>
      <c r="Q176" s="280">
        <v>25.91</v>
      </c>
      <c r="R176" s="134">
        <v>26.75</v>
      </c>
      <c r="S176" s="134">
        <v>21.65</v>
      </c>
      <c r="T176" s="134">
        <v>18.850000000000001</v>
      </c>
      <c r="U176" s="280">
        <v>9.0299999999999994</v>
      </c>
      <c r="V176" s="134">
        <v>7.85</v>
      </c>
      <c r="W176" s="280">
        <v>7.96</v>
      </c>
      <c r="X176" s="280">
        <v>6.67</v>
      </c>
      <c r="Y176" s="308">
        <v>7.07</v>
      </c>
      <c r="Z176" s="134">
        <v>7.01</v>
      </c>
      <c r="AA176" s="134">
        <v>7.12</v>
      </c>
      <c r="AB176" s="247"/>
      <c r="AC176" s="248"/>
    </row>
    <row r="177" spans="1:27" ht="15">
      <c r="A177" s="43"/>
      <c r="B177" s="35" t="s">
        <v>81</v>
      </c>
      <c r="C177" s="134">
        <v>98.03</v>
      </c>
      <c r="D177" s="134">
        <v>79.819999999999993</v>
      </c>
      <c r="E177" s="134">
        <v>74.37</v>
      </c>
      <c r="F177" s="134">
        <v>71.34</v>
      </c>
      <c r="G177" s="135">
        <v>72.19</v>
      </c>
      <c r="H177" s="134">
        <v>73.16</v>
      </c>
      <c r="I177" s="134">
        <v>78.08</v>
      </c>
      <c r="J177" s="134">
        <v>90.32</v>
      </c>
      <c r="K177" s="134">
        <v>107.45</v>
      </c>
      <c r="L177" s="280">
        <v>129.26</v>
      </c>
      <c r="M177" s="308">
        <v>148.01</v>
      </c>
      <c r="N177" s="134">
        <v>152.44999999999999</v>
      </c>
      <c r="O177" s="134">
        <v>162.51</v>
      </c>
      <c r="P177" s="134">
        <v>159.31</v>
      </c>
      <c r="Q177" s="280">
        <v>156.25</v>
      </c>
      <c r="R177" s="134">
        <v>151.97999999999999</v>
      </c>
      <c r="S177" s="134">
        <v>154.9</v>
      </c>
      <c r="T177" s="134">
        <v>149.52000000000001</v>
      </c>
      <c r="U177" s="280">
        <v>138.91999999999999</v>
      </c>
      <c r="V177" s="134">
        <v>138.62</v>
      </c>
      <c r="W177" s="280">
        <v>127.41</v>
      </c>
      <c r="X177" s="280">
        <v>128.29</v>
      </c>
      <c r="Y177" s="308">
        <v>124.01</v>
      </c>
      <c r="Z177" s="134">
        <v>113.92</v>
      </c>
      <c r="AA177" s="134">
        <v>99.75</v>
      </c>
    </row>
    <row r="178" spans="1:27" ht="15">
      <c r="A178" s="43"/>
      <c r="B178" s="40"/>
      <c r="C178" s="40"/>
      <c r="D178" s="40"/>
      <c r="E178" s="40"/>
      <c r="F178" s="40"/>
      <c r="G178" s="108"/>
      <c r="H178" s="40"/>
      <c r="I178" s="40"/>
      <c r="J178" s="40"/>
      <c r="K178" s="40"/>
      <c r="L178" s="168"/>
      <c r="M178" s="261"/>
      <c r="N178" s="40"/>
      <c r="O178" s="38"/>
      <c r="P178" s="38"/>
      <c r="Q178" s="252"/>
      <c r="R178" s="38"/>
      <c r="S178" s="38"/>
      <c r="T178" s="38"/>
      <c r="U178" s="252"/>
      <c r="V178" s="38"/>
      <c r="W178" s="252"/>
      <c r="X178" s="252"/>
      <c r="Y178" s="262"/>
      <c r="Z178" s="38"/>
      <c r="AA178" s="38"/>
    </row>
    <row r="179" spans="1:27" ht="15">
      <c r="A179" s="349" t="s">
        <v>455</v>
      </c>
      <c r="B179" s="350"/>
      <c r="C179" s="40"/>
      <c r="D179" s="40"/>
      <c r="E179" s="40"/>
      <c r="F179" s="40"/>
      <c r="G179" s="108"/>
      <c r="H179" s="40"/>
      <c r="I179" s="40"/>
      <c r="J179" s="40"/>
      <c r="K179" s="40"/>
      <c r="L179" s="168"/>
      <c r="M179" s="261"/>
      <c r="N179" s="40"/>
      <c r="O179" s="38"/>
      <c r="P179" s="38"/>
      <c r="Q179" s="252"/>
      <c r="R179" s="38"/>
      <c r="S179" s="38"/>
      <c r="T179" s="38"/>
      <c r="U179" s="252"/>
      <c r="V179" s="38"/>
      <c r="W179" s="252"/>
      <c r="X179" s="252"/>
      <c r="Y179" s="262"/>
      <c r="Z179" s="38"/>
      <c r="AA179" s="38"/>
    </row>
    <row r="180" spans="1:27" ht="15">
      <c r="A180" s="42" t="s">
        <v>416</v>
      </c>
      <c r="B180" s="35" t="s">
        <v>407</v>
      </c>
      <c r="C180" s="246"/>
      <c r="D180" s="246"/>
      <c r="E180" s="246"/>
      <c r="F180" s="246"/>
      <c r="G180" s="169">
        <v>6.2</v>
      </c>
      <c r="H180" s="246"/>
      <c r="I180" s="246"/>
      <c r="J180" s="246"/>
      <c r="K180" s="246"/>
      <c r="L180" s="167">
        <v>6.2</v>
      </c>
      <c r="M180" s="300">
        <v>6.2</v>
      </c>
      <c r="N180" s="246"/>
      <c r="O180" s="246"/>
      <c r="P180" s="246"/>
      <c r="Q180" s="167">
        <v>6.2</v>
      </c>
      <c r="R180" s="246"/>
      <c r="S180" s="246"/>
      <c r="T180" s="246"/>
      <c r="U180" s="167">
        <v>6.2</v>
      </c>
      <c r="V180" s="246"/>
      <c r="W180" s="167">
        <v>6.2</v>
      </c>
      <c r="X180" s="167"/>
      <c r="Y180" s="300">
        <v>6.2</v>
      </c>
      <c r="Z180" s="246"/>
      <c r="AA180" s="246"/>
    </row>
    <row r="181" spans="1:27" ht="15">
      <c r="A181" s="44"/>
      <c r="B181" s="35" t="s">
        <v>412</v>
      </c>
      <c r="C181" s="40"/>
      <c r="D181" s="40"/>
      <c r="E181" s="40"/>
      <c r="F181" s="40"/>
      <c r="G181" s="108">
        <v>33</v>
      </c>
      <c r="H181" s="40"/>
      <c r="I181" s="40"/>
      <c r="J181" s="40"/>
      <c r="K181" s="40"/>
      <c r="L181" s="168">
        <v>66</v>
      </c>
      <c r="M181" s="261">
        <v>65</v>
      </c>
      <c r="N181" s="40"/>
      <c r="O181" s="40"/>
      <c r="P181" s="40"/>
      <c r="Q181" s="40">
        <v>64.2</v>
      </c>
      <c r="R181" s="40"/>
      <c r="S181" s="40"/>
      <c r="T181" s="40"/>
      <c r="U181" s="168">
        <v>55.4</v>
      </c>
      <c r="V181" s="40"/>
      <c r="W181" s="40">
        <v>53.5</v>
      </c>
      <c r="X181" s="168"/>
      <c r="Y181" s="261">
        <v>65.400000000000006</v>
      </c>
      <c r="Z181" s="40"/>
      <c r="AA181" s="40"/>
    </row>
    <row r="182" spans="1:27" ht="15">
      <c r="A182" s="44"/>
      <c r="B182" s="35" t="s">
        <v>424</v>
      </c>
      <c r="C182" s="40"/>
      <c r="D182" s="40"/>
      <c r="E182" s="40"/>
      <c r="F182" s="40"/>
      <c r="G182" s="108">
        <v>28</v>
      </c>
      <c r="H182" s="40"/>
      <c r="I182" s="40"/>
      <c r="J182" s="40"/>
      <c r="K182" s="40"/>
      <c r="L182" s="168">
        <v>39</v>
      </c>
      <c r="M182" s="261">
        <v>38</v>
      </c>
      <c r="N182" s="40"/>
      <c r="O182" s="40"/>
      <c r="P182" s="40"/>
      <c r="Q182" s="168">
        <v>47</v>
      </c>
      <c r="R182" s="40"/>
      <c r="S182" s="40"/>
      <c r="T182" s="40"/>
      <c r="U182" s="168">
        <v>46</v>
      </c>
      <c r="V182" s="40"/>
      <c r="W182" s="168">
        <v>48</v>
      </c>
      <c r="X182" s="168"/>
      <c r="Y182" s="261">
        <v>53.400000000000006</v>
      </c>
      <c r="Z182" s="40"/>
      <c r="AA182" s="40"/>
    </row>
    <row r="183" spans="1:27" ht="15">
      <c r="A183" s="42" t="s">
        <v>415</v>
      </c>
      <c r="B183" s="35" t="s">
        <v>407</v>
      </c>
      <c r="C183" s="246"/>
      <c r="D183" s="246"/>
      <c r="E183" s="246"/>
      <c r="F183" s="246"/>
      <c r="G183" s="169">
        <v>6.2</v>
      </c>
      <c r="H183" s="246"/>
      <c r="I183" s="246"/>
      <c r="J183" s="246"/>
      <c r="K183" s="246"/>
      <c r="L183" s="167">
        <v>6.2</v>
      </c>
      <c r="M183" s="300">
        <v>6.2</v>
      </c>
      <c r="N183" s="246"/>
      <c r="O183" s="246"/>
      <c r="P183" s="246"/>
      <c r="Q183" s="167"/>
      <c r="R183" s="246"/>
      <c r="S183" s="246"/>
      <c r="T183" s="246"/>
      <c r="U183" s="167"/>
      <c r="V183" s="246"/>
      <c r="W183" s="167"/>
      <c r="X183" s="167"/>
      <c r="Y183" s="300">
        <v>6.2</v>
      </c>
      <c r="Z183" s="246"/>
      <c r="AA183" s="246"/>
    </row>
    <row r="184" spans="1:27" ht="15">
      <c r="A184" s="43"/>
      <c r="B184" s="35" t="s">
        <v>409</v>
      </c>
      <c r="C184" s="166"/>
      <c r="D184" s="166"/>
      <c r="E184" s="166"/>
      <c r="F184" s="166"/>
      <c r="G184" s="170">
        <v>59</v>
      </c>
      <c r="H184" s="166"/>
      <c r="I184" s="166"/>
      <c r="J184" s="166"/>
      <c r="K184" s="166"/>
      <c r="L184" s="198">
        <v>61</v>
      </c>
      <c r="M184" s="301">
        <v>61</v>
      </c>
      <c r="N184" s="166"/>
      <c r="O184" s="166"/>
      <c r="P184" s="166"/>
      <c r="Q184" s="198">
        <v>53.199999999999996</v>
      </c>
      <c r="R184" s="166"/>
      <c r="S184" s="166"/>
      <c r="T184" s="166"/>
      <c r="U184" s="166">
        <v>59.1</v>
      </c>
      <c r="V184" s="166"/>
      <c r="W184" s="166">
        <v>59.699999999999996</v>
      </c>
      <c r="X184" s="198"/>
      <c r="Y184" s="301">
        <v>66</v>
      </c>
      <c r="Z184" s="166"/>
      <c r="AA184" s="166"/>
    </row>
    <row r="185" spans="1:27" ht="15">
      <c r="A185" s="43"/>
      <c r="B185" s="40"/>
      <c r="C185" s="40"/>
      <c r="D185" s="40"/>
      <c r="E185" s="40"/>
      <c r="F185" s="40"/>
      <c r="G185" s="261"/>
      <c r="H185" s="40"/>
      <c r="I185" s="40"/>
      <c r="J185" s="40"/>
      <c r="K185" s="40"/>
      <c r="L185" s="168"/>
      <c r="M185" s="261"/>
      <c r="N185" s="40"/>
      <c r="O185" s="38"/>
      <c r="P185" s="38"/>
      <c r="Q185" s="252"/>
      <c r="R185" s="38"/>
      <c r="S185" s="38"/>
      <c r="T185" s="38"/>
      <c r="U185" s="252"/>
      <c r="V185" s="38"/>
      <c r="W185" s="252"/>
      <c r="X185" s="252"/>
      <c r="Y185" s="262"/>
      <c r="Z185" s="38"/>
      <c r="AA185" s="38"/>
    </row>
    <row r="186" spans="1:27" s="154" customFormat="1" ht="15">
      <c r="A186" s="352" t="s">
        <v>477</v>
      </c>
      <c r="B186" s="353"/>
      <c r="C186" s="168"/>
      <c r="D186" s="168"/>
      <c r="E186" s="168"/>
      <c r="F186" s="168"/>
      <c r="G186" s="261"/>
      <c r="H186" s="168"/>
      <c r="I186" s="168"/>
      <c r="J186" s="168"/>
      <c r="K186" s="168"/>
      <c r="L186" s="168"/>
      <c r="M186" s="261"/>
      <c r="N186" s="168"/>
      <c r="O186" s="252"/>
      <c r="P186" s="252"/>
      <c r="Q186" s="252"/>
      <c r="R186" s="252"/>
      <c r="S186" s="252"/>
      <c r="T186" s="252"/>
      <c r="U186" s="252"/>
      <c r="V186" s="252"/>
      <c r="W186" s="252"/>
      <c r="X186" s="252"/>
      <c r="Y186" s="262"/>
      <c r="Z186" s="252"/>
      <c r="AA186" s="252"/>
    </row>
    <row r="187" spans="1:27" s="154" customFormat="1" ht="15">
      <c r="A187" s="255" t="s">
        <v>426</v>
      </c>
      <c r="B187" s="254" t="s">
        <v>407</v>
      </c>
      <c r="C187" s="167">
        <v>6.24</v>
      </c>
      <c r="D187" s="167">
        <v>6.24</v>
      </c>
      <c r="E187" s="167">
        <v>6.3</v>
      </c>
      <c r="F187" s="167">
        <v>6.36</v>
      </c>
      <c r="G187" s="264">
        <v>6.3</v>
      </c>
      <c r="H187" s="167">
        <v>6.42</v>
      </c>
      <c r="I187" s="167">
        <v>6.36</v>
      </c>
      <c r="J187" s="167">
        <v>6.24</v>
      </c>
      <c r="K187" s="167">
        <v>6.13</v>
      </c>
      <c r="L187" s="263">
        <v>6.24</v>
      </c>
      <c r="M187" s="300">
        <v>6.24</v>
      </c>
      <c r="N187" s="167">
        <v>6.24</v>
      </c>
      <c r="O187" s="167">
        <v>6.24</v>
      </c>
      <c r="P187" s="167">
        <v>6.24</v>
      </c>
      <c r="Q187" s="263">
        <v>6.24</v>
      </c>
      <c r="R187" s="167">
        <v>6.24</v>
      </c>
      <c r="S187" s="167">
        <v>6.34</v>
      </c>
      <c r="T187" s="167">
        <v>6.34</v>
      </c>
      <c r="U187" s="263">
        <v>6.34</v>
      </c>
      <c r="V187" s="263">
        <v>6.34</v>
      </c>
      <c r="W187" s="167">
        <v>6.34</v>
      </c>
      <c r="X187" s="167">
        <v>6.34</v>
      </c>
      <c r="Y187" s="300">
        <v>6.34</v>
      </c>
      <c r="Z187" s="263">
        <v>6.34</v>
      </c>
      <c r="AA187" s="167">
        <v>6.34</v>
      </c>
    </row>
    <row r="188" spans="1:27" s="154" customFormat="1" ht="15">
      <c r="A188" s="259"/>
      <c r="B188" s="254" t="s">
        <v>456</v>
      </c>
      <c r="C188" s="263">
        <v>3</v>
      </c>
      <c r="D188" s="263">
        <v>3</v>
      </c>
      <c r="E188" s="263">
        <v>3</v>
      </c>
      <c r="F188" s="263">
        <v>3</v>
      </c>
      <c r="G188" s="264">
        <v>2</v>
      </c>
      <c r="H188" s="263">
        <v>2</v>
      </c>
      <c r="I188" s="263">
        <v>2</v>
      </c>
      <c r="J188" s="263">
        <v>2</v>
      </c>
      <c r="K188" s="263">
        <v>2</v>
      </c>
      <c r="L188" s="263">
        <v>2</v>
      </c>
      <c r="M188" s="264">
        <v>2</v>
      </c>
      <c r="N188" s="263">
        <v>2</v>
      </c>
      <c r="O188" s="263">
        <v>2</v>
      </c>
      <c r="P188" s="263">
        <v>2</v>
      </c>
      <c r="Q188" s="263">
        <v>2</v>
      </c>
      <c r="R188" s="263">
        <v>2</v>
      </c>
      <c r="S188" s="263">
        <v>2</v>
      </c>
      <c r="T188" s="263">
        <v>2</v>
      </c>
      <c r="U188" s="263">
        <v>2</v>
      </c>
      <c r="V188" s="263">
        <v>2</v>
      </c>
      <c r="W188" s="263">
        <v>2</v>
      </c>
      <c r="X188" s="263">
        <v>2</v>
      </c>
      <c r="Y188" s="264">
        <v>2</v>
      </c>
      <c r="Z188" s="263">
        <v>2</v>
      </c>
      <c r="AA188" s="263">
        <v>2</v>
      </c>
    </row>
    <row r="189" spans="1:27" s="154" customFormat="1" ht="15">
      <c r="A189" s="255" t="s">
        <v>415</v>
      </c>
      <c r="B189" s="254" t="s">
        <v>407</v>
      </c>
      <c r="C189" s="167">
        <v>6.1</v>
      </c>
      <c r="D189" s="167">
        <v>6.1</v>
      </c>
      <c r="E189" s="167">
        <v>6.1</v>
      </c>
      <c r="F189" s="167">
        <v>6.1</v>
      </c>
      <c r="G189" s="264">
        <v>6.1</v>
      </c>
      <c r="H189" s="167">
        <v>6.1</v>
      </c>
      <c r="I189" s="167">
        <v>6.1</v>
      </c>
      <c r="J189" s="167">
        <v>6.1</v>
      </c>
      <c r="K189" s="167">
        <v>6.1</v>
      </c>
      <c r="L189" s="263">
        <v>6.1</v>
      </c>
      <c r="M189" s="300">
        <v>6.1</v>
      </c>
      <c r="N189" s="167">
        <v>6.1</v>
      </c>
      <c r="O189" s="167">
        <v>6.1</v>
      </c>
      <c r="P189" s="167">
        <v>6.1</v>
      </c>
      <c r="Q189" s="263">
        <v>6.1</v>
      </c>
      <c r="R189" s="167">
        <v>6.1</v>
      </c>
      <c r="S189" s="167">
        <v>6.1</v>
      </c>
      <c r="T189" s="167">
        <v>6.1</v>
      </c>
      <c r="U189" s="263">
        <v>6.1</v>
      </c>
      <c r="V189" s="263">
        <v>6.1</v>
      </c>
      <c r="W189" s="167">
        <v>6.1</v>
      </c>
      <c r="X189" s="167">
        <v>6.1</v>
      </c>
      <c r="Y189" s="300">
        <v>6.1</v>
      </c>
      <c r="Z189" s="263">
        <v>6.1</v>
      </c>
      <c r="AA189" s="167">
        <v>6.1</v>
      </c>
    </row>
    <row r="190" spans="1:27" s="154" customFormat="1" ht="15">
      <c r="A190" s="258"/>
      <c r="B190" s="254" t="s">
        <v>83</v>
      </c>
      <c r="C190" s="265">
        <v>114</v>
      </c>
      <c r="D190" s="265">
        <v>102</v>
      </c>
      <c r="E190" s="265">
        <v>96</v>
      </c>
      <c r="F190" s="265">
        <v>84</v>
      </c>
      <c r="G190" s="266">
        <v>84</v>
      </c>
      <c r="H190" s="265">
        <v>90</v>
      </c>
      <c r="I190" s="265">
        <v>102</v>
      </c>
      <c r="J190" s="265">
        <v>114</v>
      </c>
      <c r="K190" s="265">
        <v>132</v>
      </c>
      <c r="L190" s="265">
        <v>150</v>
      </c>
      <c r="M190" s="266">
        <v>162</v>
      </c>
      <c r="N190" s="265">
        <v>100</v>
      </c>
      <c r="O190" s="265">
        <v>168</v>
      </c>
      <c r="P190" s="265">
        <v>174</v>
      </c>
      <c r="Q190" s="265">
        <v>168</v>
      </c>
      <c r="R190" s="265">
        <v>174</v>
      </c>
      <c r="S190" s="265">
        <v>162</v>
      </c>
      <c r="T190" s="265">
        <v>160</v>
      </c>
      <c r="U190" s="265">
        <v>162</v>
      </c>
      <c r="V190" s="265">
        <v>144</v>
      </c>
      <c r="W190" s="265">
        <v>140</v>
      </c>
      <c r="X190" s="265">
        <v>138</v>
      </c>
      <c r="Y190" s="266">
        <v>140</v>
      </c>
      <c r="Z190" s="265">
        <v>115</v>
      </c>
      <c r="AA190" s="265">
        <v>120</v>
      </c>
    </row>
    <row r="191" spans="1:27" s="154" customFormat="1" ht="15">
      <c r="A191" s="168"/>
      <c r="B191" s="260" t="s">
        <v>82</v>
      </c>
      <c r="C191" s="265">
        <v>33</v>
      </c>
      <c r="D191" s="265">
        <v>33</v>
      </c>
      <c r="E191" s="265">
        <v>33</v>
      </c>
      <c r="F191" s="265">
        <v>30</v>
      </c>
      <c r="G191" s="266">
        <v>30</v>
      </c>
      <c r="H191" s="265">
        <v>30</v>
      </c>
      <c r="I191" s="265">
        <v>36</v>
      </c>
      <c r="J191" s="265">
        <v>42</v>
      </c>
      <c r="K191" s="265">
        <v>45</v>
      </c>
      <c r="L191" s="265">
        <v>60</v>
      </c>
      <c r="M191" s="266">
        <v>66</v>
      </c>
      <c r="N191" s="265">
        <v>72</v>
      </c>
      <c r="O191" s="265">
        <v>69</v>
      </c>
      <c r="P191" s="265">
        <v>69</v>
      </c>
      <c r="Q191" s="265">
        <v>69</v>
      </c>
      <c r="R191" s="265">
        <v>66</v>
      </c>
      <c r="S191" s="265">
        <v>63</v>
      </c>
      <c r="T191" s="265">
        <v>63</v>
      </c>
      <c r="U191" s="265">
        <v>57</v>
      </c>
      <c r="V191" s="265">
        <v>42</v>
      </c>
      <c r="W191" s="265">
        <v>36</v>
      </c>
      <c r="X191" s="265">
        <v>36</v>
      </c>
      <c r="Y191" s="266">
        <v>35</v>
      </c>
      <c r="Z191" s="265">
        <v>34</v>
      </c>
      <c r="AA191" s="265">
        <v>33</v>
      </c>
    </row>
    <row r="192" spans="1:27" ht="15">
      <c r="A192" s="349" t="s">
        <v>457</v>
      </c>
      <c r="B192" s="350"/>
      <c r="C192" s="40"/>
      <c r="D192" s="40"/>
      <c r="E192" s="40"/>
      <c r="F192" s="40"/>
      <c r="G192" s="108"/>
      <c r="H192" s="40"/>
      <c r="I192" s="40"/>
      <c r="J192" s="40"/>
      <c r="K192" s="40"/>
      <c r="L192" s="168"/>
      <c r="M192" s="261"/>
      <c r="N192" s="40"/>
      <c r="O192" s="38"/>
      <c r="P192" s="38"/>
      <c r="Q192" s="252"/>
      <c r="R192" s="38"/>
      <c r="S192" s="38"/>
      <c r="T192" s="38"/>
      <c r="U192" s="252"/>
      <c r="V192" s="38"/>
      <c r="W192" s="252"/>
      <c r="X192" s="252"/>
      <c r="Y192" s="262"/>
      <c r="Z192" s="38"/>
      <c r="AA192" s="38"/>
    </row>
    <row r="193" spans="1:27" ht="15">
      <c r="A193" s="42" t="s">
        <v>416</v>
      </c>
      <c r="B193" s="35" t="s">
        <v>407</v>
      </c>
      <c r="C193" s="246"/>
      <c r="D193" s="246"/>
      <c r="E193" s="246"/>
      <c r="F193" s="246">
        <v>6.2</v>
      </c>
      <c r="G193" s="169">
        <v>6.2</v>
      </c>
      <c r="H193" s="246"/>
      <c r="I193" s="246"/>
      <c r="J193" s="246"/>
      <c r="K193" s="246"/>
      <c r="L193" s="167">
        <v>6.2</v>
      </c>
      <c r="M193" s="300">
        <v>6.2</v>
      </c>
      <c r="N193" s="246"/>
      <c r="O193" s="246"/>
      <c r="P193" s="246"/>
      <c r="Q193" s="167"/>
      <c r="R193" s="246"/>
      <c r="S193" s="246"/>
      <c r="T193" s="246"/>
      <c r="U193" s="167"/>
      <c r="V193" s="246"/>
      <c r="W193" s="167"/>
      <c r="X193" s="167">
        <v>6.3</v>
      </c>
      <c r="Y193" s="300">
        <v>6.3</v>
      </c>
      <c r="Z193" s="246"/>
      <c r="AA193" s="246"/>
    </row>
    <row r="194" spans="1:27" ht="15">
      <c r="A194" s="44"/>
      <c r="B194" s="35" t="s">
        <v>444</v>
      </c>
      <c r="C194" s="40"/>
      <c r="D194" s="40"/>
      <c r="E194" s="40"/>
      <c r="F194" s="40">
        <v>15</v>
      </c>
      <c r="G194" s="108">
        <v>14</v>
      </c>
      <c r="H194" s="40"/>
      <c r="I194" s="40"/>
      <c r="J194" s="40"/>
      <c r="K194" s="40"/>
      <c r="L194" s="168">
        <v>19</v>
      </c>
      <c r="M194" s="261">
        <v>20</v>
      </c>
      <c r="N194" s="40"/>
      <c r="O194" s="40"/>
      <c r="P194" s="40"/>
      <c r="Q194" s="168"/>
      <c r="R194" s="40"/>
      <c r="S194" s="40"/>
      <c r="T194" s="40"/>
      <c r="U194" s="168"/>
      <c r="V194" s="40"/>
      <c r="W194" s="168"/>
      <c r="X194" s="168">
        <v>25</v>
      </c>
      <c r="Y194" s="261">
        <v>27</v>
      </c>
      <c r="Z194" s="40"/>
      <c r="AA194" s="40"/>
    </row>
    <row r="195" spans="1:27" ht="15">
      <c r="A195" s="42" t="s">
        <v>415</v>
      </c>
      <c r="B195" s="35" t="s">
        <v>407</v>
      </c>
      <c r="C195" s="246"/>
      <c r="D195" s="246"/>
      <c r="E195" s="246"/>
      <c r="F195" s="246">
        <v>6.3</v>
      </c>
      <c r="G195" s="169">
        <v>6.3</v>
      </c>
      <c r="H195" s="246"/>
      <c r="I195" s="246"/>
      <c r="J195" s="246"/>
      <c r="K195" s="246"/>
      <c r="L195" s="167">
        <v>6.2</v>
      </c>
      <c r="M195" s="300">
        <v>6.2</v>
      </c>
      <c r="N195" s="246"/>
      <c r="O195" s="246"/>
      <c r="P195" s="246"/>
      <c r="Q195" s="167"/>
      <c r="R195" s="246"/>
      <c r="S195" s="246"/>
      <c r="T195" s="246"/>
      <c r="U195" s="167"/>
      <c r="V195" s="246"/>
      <c r="W195" s="167"/>
      <c r="X195" s="167">
        <v>6.3</v>
      </c>
      <c r="Y195" s="300">
        <v>6.3</v>
      </c>
      <c r="Z195" s="246"/>
      <c r="AA195" s="246"/>
    </row>
    <row r="196" spans="1:27" ht="15">
      <c r="A196" s="43"/>
      <c r="B196" s="35" t="s">
        <v>427</v>
      </c>
      <c r="C196" s="40"/>
      <c r="D196" s="40"/>
      <c r="E196" s="40"/>
      <c r="F196" s="40">
        <v>15</v>
      </c>
      <c r="G196" s="108">
        <v>13</v>
      </c>
      <c r="H196" s="40"/>
      <c r="I196" s="40"/>
      <c r="J196" s="40"/>
      <c r="K196" s="40"/>
      <c r="L196" s="168">
        <v>21</v>
      </c>
      <c r="M196" s="261">
        <v>22</v>
      </c>
      <c r="N196" s="40"/>
      <c r="O196" s="40"/>
      <c r="P196" s="40"/>
      <c r="Q196" s="168"/>
      <c r="R196" s="40"/>
      <c r="S196" s="40"/>
      <c r="T196" s="40"/>
      <c r="U196" s="168"/>
      <c r="V196" s="40"/>
      <c r="W196" s="168"/>
      <c r="X196" s="168">
        <v>22</v>
      </c>
      <c r="Y196" s="261">
        <v>23</v>
      </c>
      <c r="Z196" s="40"/>
      <c r="AA196" s="40"/>
    </row>
    <row r="197" spans="1:27" ht="15">
      <c r="A197" s="349" t="s">
        <v>458</v>
      </c>
      <c r="B197" s="350"/>
      <c r="C197" s="40"/>
      <c r="D197" s="40"/>
      <c r="E197" s="40"/>
      <c r="F197" s="40"/>
      <c r="G197" s="108"/>
      <c r="H197" s="40"/>
      <c r="I197" s="40"/>
      <c r="J197" s="40"/>
      <c r="K197" s="40"/>
      <c r="L197" s="168"/>
      <c r="M197" s="261"/>
      <c r="N197" s="40"/>
      <c r="O197" s="38"/>
      <c r="P197" s="38"/>
      <c r="Q197" s="252"/>
      <c r="R197" s="38"/>
      <c r="S197" s="38"/>
      <c r="T197" s="38"/>
      <c r="U197" s="252"/>
      <c r="V197" s="38"/>
      <c r="W197" s="252"/>
      <c r="X197" s="252"/>
      <c r="Y197" s="262"/>
      <c r="Z197" s="38"/>
      <c r="AA197" s="38"/>
    </row>
    <row r="198" spans="1:27" ht="15">
      <c r="A198" s="42" t="s">
        <v>416</v>
      </c>
      <c r="B198" s="35" t="s">
        <v>407</v>
      </c>
      <c r="C198" s="246"/>
      <c r="D198" s="246"/>
      <c r="E198" s="246"/>
      <c r="F198" s="246">
        <v>6.3</v>
      </c>
      <c r="G198" s="169">
        <v>6.3</v>
      </c>
      <c r="H198" s="246"/>
      <c r="I198" s="246"/>
      <c r="J198" s="246"/>
      <c r="K198" s="246"/>
      <c r="L198" s="167">
        <v>6.2</v>
      </c>
      <c r="M198" s="300">
        <v>6.2</v>
      </c>
      <c r="N198" s="246"/>
      <c r="O198" s="246"/>
      <c r="P198" s="246"/>
      <c r="Q198" s="167"/>
      <c r="R198" s="246"/>
      <c r="S198" s="246"/>
      <c r="T198" s="246"/>
      <c r="U198" s="167"/>
      <c r="V198" s="246"/>
      <c r="W198" s="167"/>
      <c r="X198" s="167">
        <v>6.2</v>
      </c>
      <c r="Y198" s="300">
        <v>6.2</v>
      </c>
      <c r="Z198" s="246"/>
      <c r="AA198" s="246"/>
    </row>
    <row r="199" spans="1:27" ht="15">
      <c r="A199" s="44"/>
      <c r="B199" s="35" t="s">
        <v>427</v>
      </c>
      <c r="C199" s="40"/>
      <c r="D199" s="40"/>
      <c r="E199" s="40"/>
      <c r="F199" s="40">
        <v>42</v>
      </c>
      <c r="G199" s="108">
        <v>41</v>
      </c>
      <c r="H199" s="40"/>
      <c r="I199" s="40"/>
      <c r="J199" s="40"/>
      <c r="K199" s="40"/>
      <c r="L199" s="168">
        <v>61</v>
      </c>
      <c r="M199" s="261">
        <v>68</v>
      </c>
      <c r="N199" s="40"/>
      <c r="O199" s="40"/>
      <c r="P199" s="40"/>
      <c r="Q199" s="168"/>
      <c r="R199" s="40"/>
      <c r="S199" s="40"/>
      <c r="T199" s="40"/>
      <c r="U199" s="168"/>
      <c r="V199" s="40"/>
      <c r="W199" s="168"/>
      <c r="X199" s="168">
        <v>70</v>
      </c>
      <c r="Y199" s="261">
        <v>66</v>
      </c>
      <c r="Z199" s="40"/>
      <c r="AA199" s="40"/>
    </row>
    <row r="200" spans="1:27" ht="15">
      <c r="A200" s="44"/>
      <c r="B200" s="35" t="s">
        <v>451</v>
      </c>
      <c r="C200" s="40"/>
      <c r="D200" s="40"/>
      <c r="E200" s="40"/>
      <c r="F200" s="40">
        <v>32</v>
      </c>
      <c r="G200" s="108">
        <v>30</v>
      </c>
      <c r="H200" s="40"/>
      <c r="I200" s="40"/>
      <c r="J200" s="40"/>
      <c r="K200" s="40"/>
      <c r="L200" s="168">
        <v>46</v>
      </c>
      <c r="M200" s="261">
        <v>50</v>
      </c>
      <c r="N200" s="40"/>
      <c r="O200" s="40"/>
      <c r="P200" s="40"/>
      <c r="Q200" s="281"/>
      <c r="R200" s="40"/>
      <c r="S200" s="40"/>
      <c r="T200" s="38"/>
      <c r="U200" s="168"/>
      <c r="V200" s="40"/>
      <c r="W200" s="168"/>
      <c r="X200" s="252">
        <v>49</v>
      </c>
      <c r="Y200" s="261">
        <v>49</v>
      </c>
      <c r="Z200" s="40"/>
      <c r="AA200" s="40"/>
    </row>
    <row r="201" spans="1:27" ht="15">
      <c r="A201" s="42" t="s">
        <v>415</v>
      </c>
      <c r="B201" s="35" t="s">
        <v>407</v>
      </c>
      <c r="C201" s="246"/>
      <c r="D201" s="246"/>
      <c r="E201" s="246"/>
      <c r="F201" s="246">
        <v>6.2</v>
      </c>
      <c r="G201" s="169">
        <v>6.2</v>
      </c>
      <c r="H201" s="246"/>
      <c r="I201" s="246"/>
      <c r="J201" s="246"/>
      <c r="K201" s="246"/>
      <c r="L201" s="167">
        <v>6.1</v>
      </c>
      <c r="M201" s="300">
        <v>6.1</v>
      </c>
      <c r="N201" s="246"/>
      <c r="O201" s="246"/>
      <c r="P201" s="246"/>
      <c r="Q201" s="167"/>
      <c r="R201" s="246"/>
      <c r="S201" s="246"/>
      <c r="T201" s="246"/>
      <c r="U201" s="167"/>
      <c r="V201" s="246"/>
      <c r="W201" s="167"/>
      <c r="X201" s="167">
        <v>6.1</v>
      </c>
      <c r="Y201" s="300">
        <v>6.2</v>
      </c>
      <c r="Z201" s="246"/>
      <c r="AA201" s="246"/>
    </row>
    <row r="202" spans="1:27" ht="15">
      <c r="A202" s="44"/>
      <c r="B202" s="35" t="s">
        <v>450</v>
      </c>
      <c r="C202" s="40"/>
      <c r="D202" s="40"/>
      <c r="E202" s="40"/>
      <c r="F202" s="40">
        <v>22</v>
      </c>
      <c r="G202" s="108">
        <v>20</v>
      </c>
      <c r="H202" s="40"/>
      <c r="I202" s="40"/>
      <c r="J202" s="40"/>
      <c r="K202" s="40"/>
      <c r="L202" s="168">
        <v>38</v>
      </c>
      <c r="M202" s="261">
        <v>51</v>
      </c>
      <c r="N202" s="40"/>
      <c r="O202" s="40"/>
      <c r="P202" s="40"/>
      <c r="Q202" s="168"/>
      <c r="R202" s="40"/>
      <c r="S202" s="40"/>
      <c r="T202" s="40"/>
      <c r="U202" s="168"/>
      <c r="V202" s="40"/>
      <c r="W202" s="168"/>
      <c r="X202" s="168">
        <v>32</v>
      </c>
      <c r="Y202" s="261">
        <v>31</v>
      </c>
      <c r="Z202" s="40"/>
      <c r="AA202" s="40"/>
    </row>
    <row r="203" spans="1:27" ht="15">
      <c r="A203" s="43"/>
      <c r="B203" s="35" t="s">
        <v>424</v>
      </c>
      <c r="C203" s="40"/>
      <c r="D203" s="40"/>
      <c r="E203" s="40"/>
      <c r="F203" s="40">
        <v>77</v>
      </c>
      <c r="G203" s="108">
        <v>70</v>
      </c>
      <c r="H203" s="40"/>
      <c r="I203" s="40"/>
      <c r="J203" s="40"/>
      <c r="K203" s="40"/>
      <c r="L203" s="168">
        <v>122</v>
      </c>
      <c r="M203" s="261">
        <v>140</v>
      </c>
      <c r="N203" s="40"/>
      <c r="O203" s="40"/>
      <c r="P203" s="40"/>
      <c r="Q203" s="168"/>
      <c r="R203" s="40"/>
      <c r="S203" s="40"/>
      <c r="T203" s="38"/>
      <c r="U203" s="168"/>
      <c r="V203" s="38"/>
      <c r="W203" s="168"/>
      <c r="X203" s="252">
        <v>134</v>
      </c>
      <c r="Y203" s="261">
        <v>133</v>
      </c>
      <c r="Z203" s="38"/>
      <c r="AA203" s="38"/>
    </row>
    <row r="204" spans="1:27" ht="15">
      <c r="A204" s="43"/>
      <c r="B204" s="35"/>
      <c r="C204" s="40"/>
      <c r="D204" s="40"/>
      <c r="E204" s="40"/>
      <c r="F204" s="40"/>
      <c r="G204" s="108"/>
      <c r="H204" s="40"/>
      <c r="I204" s="40"/>
      <c r="J204" s="40"/>
      <c r="K204" s="40"/>
      <c r="L204" s="168"/>
      <c r="M204" s="261"/>
      <c r="N204" s="40"/>
      <c r="O204" s="40"/>
      <c r="P204" s="40"/>
      <c r="Q204" s="168"/>
      <c r="R204" s="40"/>
      <c r="S204" s="40"/>
      <c r="T204" s="38"/>
      <c r="U204" s="168"/>
      <c r="V204" s="38"/>
      <c r="W204" s="168"/>
      <c r="X204" s="252"/>
      <c r="Y204" s="261"/>
      <c r="Z204" s="38"/>
      <c r="AA204" s="38"/>
    </row>
    <row r="205" spans="1:27" ht="15">
      <c r="A205" s="354" t="s">
        <v>422</v>
      </c>
      <c r="B205" s="355"/>
      <c r="C205" s="346" t="s">
        <v>421</v>
      </c>
      <c r="D205" s="347"/>
      <c r="E205" s="347"/>
      <c r="F205" s="347"/>
      <c r="G205" s="347"/>
      <c r="H205" s="347"/>
      <c r="I205" s="347"/>
      <c r="J205" s="347"/>
      <c r="K205" s="347"/>
      <c r="L205" s="347"/>
      <c r="M205" s="347"/>
      <c r="N205" s="347"/>
      <c r="O205" s="347"/>
      <c r="P205" s="347"/>
      <c r="Q205" s="347"/>
      <c r="R205" s="347"/>
      <c r="S205" s="347"/>
      <c r="T205" s="347"/>
      <c r="U205" s="347"/>
      <c r="V205" s="347"/>
      <c r="W205" s="347"/>
      <c r="X205" s="347"/>
      <c r="Y205" s="347"/>
      <c r="Z205" s="347"/>
      <c r="AA205" s="348"/>
    </row>
    <row r="206" spans="1:27" ht="15">
      <c r="A206" s="356" t="s">
        <v>423</v>
      </c>
      <c r="B206" s="357"/>
      <c r="C206" s="46">
        <v>0</v>
      </c>
      <c r="D206" s="46">
        <v>1</v>
      </c>
      <c r="E206" s="46">
        <v>2</v>
      </c>
      <c r="F206" s="46">
        <v>3</v>
      </c>
      <c r="G206" s="107">
        <v>4</v>
      </c>
      <c r="H206" s="46">
        <v>5</v>
      </c>
      <c r="I206" s="46">
        <v>6</v>
      </c>
      <c r="J206" s="46">
        <v>7</v>
      </c>
      <c r="K206" s="46">
        <v>8</v>
      </c>
      <c r="L206" s="47">
        <v>9</v>
      </c>
      <c r="M206" s="46">
        <v>10</v>
      </c>
      <c r="N206" s="46">
        <v>11</v>
      </c>
      <c r="O206" s="47">
        <v>12</v>
      </c>
      <c r="P206" s="47">
        <v>13</v>
      </c>
      <c r="Q206" s="47">
        <v>14</v>
      </c>
      <c r="R206" s="47">
        <v>15</v>
      </c>
      <c r="S206" s="47">
        <v>16</v>
      </c>
      <c r="T206" s="47">
        <v>17</v>
      </c>
      <c r="U206" s="47">
        <v>18</v>
      </c>
      <c r="V206" s="47">
        <v>19</v>
      </c>
      <c r="W206" s="47">
        <v>20</v>
      </c>
      <c r="X206" s="47">
        <v>21</v>
      </c>
      <c r="Y206" s="47">
        <v>22</v>
      </c>
      <c r="Z206" s="47">
        <v>23</v>
      </c>
      <c r="AA206" s="47">
        <v>24</v>
      </c>
    </row>
    <row r="207" spans="1:27" ht="15">
      <c r="A207" s="351" t="s">
        <v>478</v>
      </c>
      <c r="B207" s="351"/>
      <c r="C207" s="40"/>
      <c r="D207" s="40"/>
      <c r="E207" s="40"/>
      <c r="F207" s="40"/>
      <c r="G207" s="108"/>
      <c r="H207" s="40"/>
      <c r="I207" s="40"/>
      <c r="J207" s="40"/>
      <c r="K207" s="40"/>
      <c r="L207" s="168"/>
      <c r="M207" s="261"/>
      <c r="N207" s="40"/>
      <c r="O207" s="38"/>
      <c r="P207" s="38"/>
      <c r="Q207" s="252"/>
      <c r="R207" s="38"/>
      <c r="S207" s="38"/>
      <c r="T207" s="38"/>
      <c r="U207" s="252"/>
      <c r="V207" s="38"/>
      <c r="W207" s="252"/>
      <c r="X207" s="252"/>
      <c r="Y207" s="262"/>
      <c r="Z207" s="38"/>
      <c r="AA207" s="38"/>
    </row>
    <row r="208" spans="1:27" ht="15">
      <c r="A208" s="358"/>
      <c r="B208" s="40" t="s">
        <v>407</v>
      </c>
      <c r="C208" s="75"/>
      <c r="D208" s="75"/>
      <c r="E208" s="75"/>
      <c r="F208" s="40"/>
      <c r="G208" s="108"/>
      <c r="H208" s="40"/>
      <c r="I208" s="40"/>
      <c r="J208" s="40"/>
      <c r="K208" s="40"/>
      <c r="L208" s="168"/>
      <c r="M208" s="261"/>
      <c r="N208" s="40"/>
      <c r="O208" s="40"/>
      <c r="P208" s="40"/>
      <c r="Q208" s="282"/>
      <c r="R208" s="40"/>
      <c r="S208" s="40"/>
      <c r="T208" s="40"/>
      <c r="U208" s="282"/>
      <c r="V208" s="40"/>
      <c r="W208" s="282"/>
      <c r="X208" s="168"/>
      <c r="Y208" s="261"/>
      <c r="Z208" s="38"/>
      <c r="AA208" s="38"/>
    </row>
    <row r="209" spans="1:27" ht="15">
      <c r="A209" s="359"/>
      <c r="B209" s="40" t="s">
        <v>479</v>
      </c>
      <c r="C209" s="40"/>
      <c r="D209" s="40"/>
      <c r="E209" s="40"/>
      <c r="F209" s="40"/>
      <c r="G209" s="108"/>
      <c r="H209" s="40"/>
      <c r="I209" s="40"/>
      <c r="J209" s="40"/>
      <c r="K209" s="40"/>
      <c r="L209" s="168"/>
      <c r="M209" s="261"/>
      <c r="N209" s="40"/>
      <c r="O209" s="38"/>
      <c r="P209" s="38"/>
      <c r="Q209" s="168"/>
      <c r="R209" s="40"/>
      <c r="S209" s="40"/>
      <c r="T209" s="40"/>
      <c r="U209" s="168"/>
      <c r="V209" s="40"/>
      <c r="W209" s="168"/>
      <c r="X209" s="168"/>
      <c r="Y209" s="261"/>
      <c r="Z209" s="38"/>
      <c r="AA209" s="38"/>
    </row>
    <row r="210" spans="1:27" ht="15">
      <c r="A210" s="349" t="s">
        <v>551</v>
      </c>
      <c r="B210" s="350"/>
      <c r="C210" s="40"/>
      <c r="D210" s="40"/>
      <c r="E210" s="40"/>
      <c r="F210" s="40"/>
      <c r="G210" s="108"/>
      <c r="H210" s="40"/>
      <c r="I210" s="40"/>
      <c r="J210" s="40"/>
      <c r="K210" s="40"/>
      <c r="L210" s="168"/>
      <c r="M210" s="261"/>
      <c r="N210" s="40"/>
      <c r="O210" s="38"/>
      <c r="P210" s="38"/>
      <c r="Q210" s="252"/>
      <c r="R210" s="38"/>
      <c r="S210" s="38"/>
      <c r="T210" s="38"/>
      <c r="U210" s="252"/>
      <c r="V210" s="38"/>
      <c r="W210" s="252"/>
      <c r="X210" s="252"/>
      <c r="Y210" s="262"/>
      <c r="Z210" s="38"/>
      <c r="AA210" s="38"/>
    </row>
    <row r="211" spans="1:27" ht="20.25" customHeight="1">
      <c r="A211" s="42" t="s">
        <v>416</v>
      </c>
      <c r="B211" s="35" t="s">
        <v>407</v>
      </c>
      <c r="C211" s="246"/>
      <c r="D211" s="246"/>
      <c r="E211" s="246"/>
      <c r="F211" s="246">
        <v>6.1</v>
      </c>
      <c r="G211" s="169">
        <v>6.1</v>
      </c>
      <c r="H211" s="246"/>
      <c r="I211" s="246"/>
      <c r="J211" s="246"/>
      <c r="K211" s="246"/>
      <c r="L211" s="167">
        <v>6</v>
      </c>
      <c r="M211" s="300">
        <v>6</v>
      </c>
      <c r="N211" s="246"/>
      <c r="O211" s="246"/>
      <c r="P211" s="246"/>
      <c r="Q211" s="167"/>
      <c r="R211" s="246"/>
      <c r="S211" s="246"/>
      <c r="T211" s="246"/>
      <c r="U211" s="167"/>
      <c r="V211" s="246"/>
      <c r="W211" s="167"/>
      <c r="X211" s="246">
        <v>6.2</v>
      </c>
      <c r="Y211" s="300">
        <v>6.1</v>
      </c>
      <c r="Z211" s="246"/>
      <c r="AA211" s="246"/>
    </row>
    <row r="212" spans="1:27" ht="15">
      <c r="A212" s="44"/>
      <c r="B212" s="35" t="s">
        <v>451</v>
      </c>
      <c r="C212" s="40"/>
      <c r="D212" s="40"/>
      <c r="E212" s="40"/>
      <c r="F212" s="40">
        <v>68</v>
      </c>
      <c r="G212" s="108">
        <v>62</v>
      </c>
      <c r="H212" s="40"/>
      <c r="I212" s="40"/>
      <c r="J212" s="40"/>
      <c r="K212" s="40"/>
      <c r="L212" s="168">
        <v>105</v>
      </c>
      <c r="M212" s="261">
        <v>110</v>
      </c>
      <c r="N212" s="40"/>
      <c r="O212" s="40"/>
      <c r="P212" s="40"/>
      <c r="Q212" s="168"/>
      <c r="R212" s="40"/>
      <c r="S212" s="40"/>
      <c r="T212" s="40"/>
      <c r="U212" s="168"/>
      <c r="V212" s="40"/>
      <c r="W212" s="168"/>
      <c r="X212" s="168">
        <v>108</v>
      </c>
      <c r="Y212" s="261">
        <v>114</v>
      </c>
      <c r="Z212" s="40"/>
      <c r="AA212" s="40"/>
    </row>
    <row r="213" spans="1:27" ht="15">
      <c r="A213" s="44"/>
      <c r="B213" s="35" t="s">
        <v>435</v>
      </c>
      <c r="C213" s="40"/>
      <c r="D213" s="40"/>
      <c r="E213" s="40"/>
      <c r="F213" s="40">
        <v>20</v>
      </c>
      <c r="G213" s="108">
        <v>16</v>
      </c>
      <c r="H213" s="40"/>
      <c r="I213" s="40"/>
      <c r="J213" s="40"/>
      <c r="K213" s="40"/>
      <c r="L213" s="168">
        <v>22</v>
      </c>
      <c r="M213" s="261">
        <v>27</v>
      </c>
      <c r="N213" s="40"/>
      <c r="O213" s="40"/>
      <c r="P213" s="40"/>
      <c r="Q213" s="168"/>
      <c r="R213" s="40"/>
      <c r="S213" s="40"/>
      <c r="T213" s="40"/>
      <c r="U213" s="168"/>
      <c r="V213" s="40"/>
      <c r="W213" s="168"/>
      <c r="X213" s="168">
        <v>29</v>
      </c>
      <c r="Y213" s="261">
        <v>30</v>
      </c>
      <c r="Z213" s="40"/>
      <c r="AA213" s="40"/>
    </row>
    <row r="214" spans="1:27" ht="15">
      <c r="A214" s="43"/>
      <c r="B214" s="35" t="s">
        <v>552</v>
      </c>
      <c r="C214" s="40"/>
      <c r="D214" s="40"/>
      <c r="E214" s="40"/>
      <c r="F214" s="40">
        <v>24</v>
      </c>
      <c r="G214" s="108">
        <v>22</v>
      </c>
      <c r="H214" s="40"/>
      <c r="I214" s="40"/>
      <c r="J214" s="40"/>
      <c r="K214" s="40"/>
      <c r="L214" s="168">
        <v>37</v>
      </c>
      <c r="M214" s="261">
        <v>39</v>
      </c>
      <c r="N214" s="40"/>
      <c r="O214" s="40"/>
      <c r="P214" s="40"/>
      <c r="Q214" s="168"/>
      <c r="R214" s="40"/>
      <c r="S214" s="40"/>
      <c r="T214" s="40"/>
      <c r="U214" s="168"/>
      <c r="V214" s="40"/>
      <c r="W214" s="168"/>
      <c r="X214" s="168">
        <v>36</v>
      </c>
      <c r="Y214" s="261">
        <v>37</v>
      </c>
      <c r="Z214" s="40"/>
      <c r="AA214" s="40"/>
    </row>
    <row r="215" spans="1:27" ht="15">
      <c r="A215" s="40" t="s">
        <v>415</v>
      </c>
      <c r="B215" s="40" t="s">
        <v>407</v>
      </c>
      <c r="C215" s="40"/>
      <c r="D215" s="40"/>
      <c r="E215" s="40"/>
      <c r="F215" s="40">
        <v>6.1</v>
      </c>
      <c r="G215" s="261">
        <v>6.1</v>
      </c>
      <c r="H215" s="40"/>
      <c r="I215" s="40"/>
      <c r="J215" s="40"/>
      <c r="K215" s="40"/>
      <c r="L215" s="168">
        <v>6.1</v>
      </c>
      <c r="M215" s="261">
        <v>6</v>
      </c>
      <c r="N215" s="40"/>
      <c r="O215" s="40"/>
      <c r="P215" s="40"/>
      <c r="Q215" s="168"/>
      <c r="R215" s="40"/>
      <c r="S215" s="40"/>
      <c r="T215" s="40"/>
      <c r="U215" s="168"/>
      <c r="V215" s="38"/>
      <c r="W215" s="252"/>
      <c r="X215" s="40">
        <v>6.2</v>
      </c>
      <c r="Y215" s="261">
        <v>6.05</v>
      </c>
      <c r="Z215" s="38"/>
      <c r="AA215" s="38"/>
    </row>
    <row r="216" spans="1:27" ht="1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8"/>
      <c r="P216" s="48"/>
      <c r="Q216" s="283"/>
      <c r="R216" s="48"/>
      <c r="S216" s="48"/>
      <c r="T216" s="48"/>
      <c r="U216" s="48"/>
      <c r="V216" s="48"/>
      <c r="W216" s="283"/>
      <c r="X216" s="283"/>
      <c r="Y216" s="283"/>
      <c r="Z216" s="48"/>
      <c r="AA216" s="48"/>
    </row>
    <row r="217" spans="1:27" ht="1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8"/>
      <c r="P217" s="48"/>
      <c r="Q217" s="283"/>
      <c r="R217" s="48"/>
      <c r="S217" s="48"/>
      <c r="T217" s="48"/>
      <c r="U217" s="48"/>
      <c r="V217" s="48"/>
      <c r="W217" s="283"/>
      <c r="X217" s="283"/>
      <c r="Y217" s="283"/>
      <c r="Z217" s="48"/>
      <c r="AA217" s="48"/>
    </row>
    <row r="218" spans="1:27" ht="1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8"/>
      <c r="P218" s="48"/>
      <c r="Q218" s="283"/>
      <c r="R218" s="48"/>
      <c r="S218" s="48"/>
      <c r="T218" s="48"/>
      <c r="U218" s="48"/>
      <c r="V218" s="48"/>
      <c r="W218" s="283"/>
      <c r="X218" s="283"/>
      <c r="Y218" s="283"/>
      <c r="Z218" s="48"/>
      <c r="AA218" s="48"/>
    </row>
    <row r="219" spans="1:27" ht="1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8"/>
      <c r="P219" s="48"/>
      <c r="Q219" s="283"/>
      <c r="R219" s="48"/>
      <c r="S219" s="48"/>
      <c r="T219" s="48"/>
      <c r="U219" s="48"/>
      <c r="V219" s="48"/>
      <c r="W219" s="283"/>
      <c r="X219" s="283"/>
      <c r="Y219" s="283"/>
      <c r="Z219" s="48"/>
      <c r="AA219" s="48"/>
    </row>
    <row r="220" spans="1:27" ht="1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8"/>
      <c r="P220" s="48"/>
      <c r="Q220" s="283"/>
      <c r="R220" s="48"/>
      <c r="S220" s="48"/>
      <c r="T220" s="48"/>
      <c r="U220" s="48"/>
      <c r="V220" s="48"/>
      <c r="W220" s="283"/>
      <c r="X220" s="283"/>
      <c r="Y220" s="283"/>
      <c r="Z220" s="48"/>
      <c r="AA220" s="48"/>
    </row>
    <row r="221" spans="1:27" ht="1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8"/>
      <c r="P221" s="48"/>
      <c r="Q221" s="283"/>
      <c r="R221" s="48"/>
      <c r="S221" s="48"/>
      <c r="T221" s="48"/>
      <c r="U221" s="48"/>
      <c r="V221" s="48"/>
      <c r="W221" s="283"/>
      <c r="X221" s="283"/>
      <c r="Y221" s="283"/>
      <c r="Z221" s="48"/>
      <c r="AA221" s="48"/>
    </row>
    <row r="222" spans="1:27" ht="1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8"/>
      <c r="P222" s="48"/>
      <c r="Q222" s="283"/>
      <c r="R222" s="48"/>
      <c r="S222" s="48"/>
      <c r="T222" s="48"/>
      <c r="U222" s="48"/>
      <c r="V222" s="48"/>
      <c r="W222" s="283"/>
      <c r="X222" s="283"/>
      <c r="Y222" s="283"/>
      <c r="Z222" s="48"/>
      <c r="AA222" s="48"/>
    </row>
    <row r="223" spans="1:27" ht="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8"/>
      <c r="P223" s="48"/>
      <c r="Q223" s="283"/>
      <c r="R223" s="48"/>
      <c r="S223" s="48"/>
      <c r="T223" s="48"/>
      <c r="U223" s="48"/>
      <c r="V223" s="48"/>
      <c r="W223" s="283"/>
      <c r="X223" s="283"/>
      <c r="Y223" s="283"/>
      <c r="Z223" s="48"/>
      <c r="AA223" s="48"/>
    </row>
    <row r="224" spans="1:27" ht="1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8"/>
      <c r="P224" s="48"/>
      <c r="Q224" s="283"/>
      <c r="R224" s="48"/>
      <c r="S224" s="48"/>
      <c r="T224" s="48"/>
      <c r="U224" s="48"/>
      <c r="V224" s="48"/>
      <c r="W224" s="283"/>
      <c r="X224" s="283"/>
      <c r="Y224" s="283"/>
      <c r="Z224" s="48"/>
      <c r="AA224" s="48"/>
    </row>
    <row r="225" spans="1:27" ht="1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8"/>
      <c r="P225" s="48"/>
      <c r="Q225" s="283"/>
      <c r="R225" s="48"/>
      <c r="S225" s="48"/>
      <c r="T225" s="48"/>
      <c r="U225" s="48"/>
      <c r="V225" s="48"/>
      <c r="W225" s="283"/>
      <c r="X225" s="283"/>
      <c r="Y225" s="283"/>
      <c r="Z225" s="48"/>
      <c r="AA225" s="48"/>
    </row>
    <row r="226" spans="1:27" ht="1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8"/>
      <c r="P226" s="48"/>
      <c r="Q226" s="283"/>
      <c r="R226" s="48"/>
      <c r="S226" s="48"/>
      <c r="T226" s="48"/>
      <c r="U226" s="48"/>
      <c r="V226" s="48"/>
      <c r="W226" s="283"/>
      <c r="X226" s="283"/>
      <c r="Y226" s="283"/>
      <c r="Z226" s="48"/>
      <c r="AA226" s="48"/>
    </row>
    <row r="227" spans="1:27" ht="1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8"/>
      <c r="P227" s="48"/>
      <c r="Q227" s="283"/>
      <c r="R227" s="48"/>
      <c r="S227" s="48"/>
      <c r="T227" s="48"/>
      <c r="U227" s="48"/>
      <c r="V227" s="48"/>
      <c r="W227" s="283"/>
      <c r="X227" s="283"/>
      <c r="Y227" s="283"/>
      <c r="Z227" s="48"/>
      <c r="AA227" s="48"/>
    </row>
    <row r="228" spans="1:27" ht="1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8"/>
      <c r="P228" s="48"/>
      <c r="Q228" s="283"/>
      <c r="R228" s="48"/>
      <c r="S228" s="48"/>
      <c r="T228" s="48"/>
      <c r="U228" s="48"/>
      <c r="V228" s="48"/>
      <c r="W228" s="283"/>
      <c r="X228" s="283"/>
      <c r="Y228" s="283"/>
      <c r="Z228" s="48"/>
      <c r="AA228" s="48"/>
    </row>
    <row r="229" spans="1:27" ht="1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8"/>
      <c r="P229" s="48"/>
      <c r="Q229" s="283"/>
      <c r="R229" s="48"/>
      <c r="S229" s="48"/>
      <c r="T229" s="48"/>
      <c r="U229" s="48"/>
      <c r="V229" s="48"/>
      <c r="W229" s="283"/>
      <c r="X229" s="283"/>
      <c r="Y229" s="283"/>
      <c r="Z229" s="48"/>
      <c r="AA229" s="48"/>
    </row>
    <row r="230" spans="1:27" ht="1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8"/>
      <c r="P230" s="48"/>
      <c r="Q230" s="283"/>
      <c r="R230" s="48"/>
      <c r="S230" s="48"/>
      <c r="T230" s="48"/>
      <c r="U230" s="48"/>
      <c r="V230" s="48"/>
      <c r="W230" s="283"/>
      <c r="X230" s="283"/>
      <c r="Y230" s="283"/>
      <c r="Z230" s="48"/>
      <c r="AA230" s="48"/>
    </row>
    <row r="231" spans="1:27" ht="1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8"/>
      <c r="P231" s="48"/>
      <c r="Q231" s="283"/>
      <c r="R231" s="48"/>
      <c r="S231" s="48"/>
      <c r="T231" s="48"/>
      <c r="U231" s="48"/>
      <c r="V231" s="48"/>
      <c r="W231" s="283"/>
      <c r="X231" s="283"/>
      <c r="Y231" s="283"/>
      <c r="Z231" s="48"/>
      <c r="AA231" s="48"/>
    </row>
    <row r="232" spans="1:27" ht="1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8"/>
      <c r="P232" s="48"/>
      <c r="Q232" s="283"/>
      <c r="R232" s="48"/>
      <c r="S232" s="48"/>
      <c r="T232" s="48"/>
      <c r="U232" s="48"/>
      <c r="V232" s="48"/>
      <c r="W232" s="283"/>
      <c r="X232" s="283"/>
      <c r="Y232" s="283"/>
      <c r="Z232" s="48"/>
      <c r="AA232" s="48"/>
    </row>
    <row r="233" spans="1:27" ht="1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8"/>
      <c r="P233" s="48"/>
      <c r="Q233" s="283"/>
      <c r="R233" s="48"/>
      <c r="S233" s="48"/>
      <c r="T233" s="48"/>
      <c r="U233" s="48"/>
      <c r="V233" s="48"/>
      <c r="W233" s="283"/>
      <c r="X233" s="283"/>
      <c r="Y233" s="283"/>
      <c r="Z233" s="48"/>
      <c r="AA233" s="48"/>
    </row>
    <row r="234" spans="1:27" ht="1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8"/>
      <c r="P234" s="48"/>
      <c r="Q234" s="283"/>
      <c r="R234" s="48"/>
      <c r="S234" s="48"/>
      <c r="T234" s="48"/>
      <c r="U234" s="48"/>
      <c r="V234" s="48"/>
      <c r="W234" s="283"/>
      <c r="X234" s="283"/>
      <c r="Y234" s="283"/>
      <c r="Z234" s="48"/>
      <c r="AA234" s="48"/>
    </row>
    <row r="235" spans="1:27" ht="1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8"/>
      <c r="P235" s="48"/>
      <c r="Q235" s="283"/>
      <c r="R235" s="48"/>
      <c r="S235" s="48"/>
      <c r="T235" s="48"/>
      <c r="U235" s="48"/>
      <c r="V235" s="48"/>
      <c r="W235" s="283"/>
      <c r="X235" s="283"/>
      <c r="Y235" s="283"/>
      <c r="Z235" s="48"/>
      <c r="AA235" s="48"/>
    </row>
    <row r="236" spans="1:27" ht="1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8"/>
      <c r="P236" s="48"/>
      <c r="Q236" s="283"/>
      <c r="R236" s="48"/>
      <c r="S236" s="48"/>
      <c r="T236" s="48"/>
      <c r="U236" s="48"/>
      <c r="V236" s="48"/>
      <c r="W236" s="283"/>
      <c r="X236" s="283"/>
      <c r="Y236" s="283"/>
      <c r="Z236" s="48"/>
      <c r="AA236" s="48"/>
    </row>
    <row r="237" spans="1:27" ht="1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8"/>
      <c r="P237" s="48"/>
      <c r="Q237" s="283"/>
      <c r="R237" s="48"/>
      <c r="S237" s="48"/>
      <c r="T237" s="48"/>
      <c r="U237" s="48"/>
      <c r="V237" s="48"/>
      <c r="W237" s="283"/>
      <c r="X237" s="283"/>
      <c r="Y237" s="283"/>
      <c r="Z237" s="48"/>
      <c r="AA237" s="48"/>
    </row>
    <row r="238" spans="1:27" ht="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8"/>
      <c r="P238" s="48"/>
      <c r="Q238" s="283"/>
      <c r="R238" s="48"/>
      <c r="S238" s="48"/>
      <c r="T238" s="48"/>
      <c r="U238" s="48"/>
      <c r="V238" s="48"/>
      <c r="W238" s="283"/>
      <c r="X238" s="283"/>
      <c r="Y238" s="283"/>
      <c r="Z238" s="48"/>
      <c r="AA238" s="48"/>
    </row>
    <row r="239" spans="1:27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8"/>
      <c r="P239" s="48"/>
      <c r="Q239" s="283"/>
      <c r="R239" s="48"/>
      <c r="S239" s="48"/>
      <c r="T239" s="48"/>
      <c r="U239" s="48"/>
      <c r="V239" s="48"/>
      <c r="W239" s="283"/>
      <c r="X239" s="283"/>
      <c r="Y239" s="283"/>
      <c r="Z239" s="48"/>
      <c r="AA239" s="48"/>
    </row>
    <row r="240" spans="1:27" ht="1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8"/>
      <c r="P240" s="48"/>
      <c r="Q240" s="283"/>
      <c r="R240" s="48"/>
      <c r="S240" s="48"/>
      <c r="T240" s="48"/>
      <c r="U240" s="48"/>
      <c r="V240" s="48"/>
      <c r="W240" s="283"/>
      <c r="X240" s="283"/>
      <c r="Y240" s="283"/>
      <c r="Z240" s="48"/>
      <c r="AA240" s="48"/>
    </row>
    <row r="241" spans="1:27" ht="1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8"/>
      <c r="P241" s="48"/>
      <c r="Q241" s="283"/>
      <c r="R241" s="48"/>
      <c r="S241" s="48"/>
      <c r="T241" s="48"/>
      <c r="U241" s="48"/>
      <c r="V241" s="48"/>
      <c r="W241" s="283"/>
      <c r="X241" s="283"/>
      <c r="Y241" s="283"/>
      <c r="Z241" s="48"/>
      <c r="AA241" s="48"/>
    </row>
    <row r="242" spans="1:27" ht="1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8"/>
      <c r="P242" s="48"/>
      <c r="Q242" s="283"/>
      <c r="R242" s="48"/>
      <c r="S242" s="48"/>
      <c r="T242" s="48"/>
      <c r="U242" s="48"/>
      <c r="V242" s="48"/>
      <c r="W242" s="283"/>
      <c r="X242" s="283"/>
      <c r="Y242" s="283"/>
      <c r="Z242" s="48"/>
      <c r="AA242" s="48"/>
    </row>
    <row r="243" spans="1:27" ht="1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8"/>
      <c r="P243" s="48"/>
      <c r="Q243" s="283"/>
      <c r="R243" s="48"/>
      <c r="S243" s="48"/>
      <c r="T243" s="48"/>
      <c r="U243" s="48"/>
      <c r="V243" s="48"/>
      <c r="W243" s="283"/>
      <c r="X243" s="283"/>
      <c r="Y243" s="283"/>
      <c r="Z243" s="48"/>
      <c r="AA243" s="48"/>
    </row>
    <row r="244" spans="1:27" ht="1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8"/>
      <c r="P244" s="48"/>
      <c r="Q244" s="283"/>
      <c r="R244" s="48"/>
      <c r="S244" s="48"/>
      <c r="T244" s="48"/>
      <c r="U244" s="48"/>
      <c r="V244" s="48"/>
      <c r="W244" s="283"/>
      <c r="X244" s="283"/>
      <c r="Y244" s="283"/>
      <c r="Z244" s="48"/>
      <c r="AA244" s="48"/>
    </row>
    <row r="245" spans="1:27" ht="1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8"/>
      <c r="P245" s="48"/>
      <c r="Q245" s="283"/>
      <c r="R245" s="48"/>
      <c r="S245" s="48"/>
      <c r="T245" s="48"/>
      <c r="U245" s="48"/>
      <c r="V245" s="48"/>
      <c r="W245" s="283"/>
      <c r="X245" s="283"/>
      <c r="Y245" s="283"/>
      <c r="Z245" s="48"/>
      <c r="AA245" s="48"/>
    </row>
    <row r="246" spans="1:27" ht="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8"/>
      <c r="P246" s="48"/>
      <c r="Q246" s="283"/>
      <c r="R246" s="48"/>
      <c r="S246" s="48"/>
      <c r="T246" s="48"/>
      <c r="U246" s="48"/>
      <c r="V246" s="48"/>
      <c r="W246" s="283"/>
      <c r="X246" s="283"/>
      <c r="Y246" s="283"/>
      <c r="Z246" s="48"/>
      <c r="AA246" s="48"/>
    </row>
    <row r="247" spans="1:27" ht="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8"/>
      <c r="P247" s="48"/>
      <c r="Q247" s="283"/>
      <c r="R247" s="48"/>
      <c r="S247" s="48"/>
      <c r="T247" s="48"/>
      <c r="U247" s="48"/>
      <c r="V247" s="48"/>
      <c r="W247" s="283"/>
      <c r="X247" s="283"/>
      <c r="Y247" s="283"/>
      <c r="Z247" s="48"/>
      <c r="AA247" s="48"/>
    </row>
    <row r="248" spans="1:27" ht="1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8"/>
      <c r="P248" s="48"/>
      <c r="Q248" s="283"/>
      <c r="R248" s="48"/>
      <c r="S248" s="48"/>
      <c r="T248" s="48"/>
      <c r="U248" s="48"/>
      <c r="V248" s="48"/>
      <c r="W248" s="283"/>
      <c r="X248" s="283"/>
      <c r="Y248" s="283"/>
      <c r="Z248" s="48"/>
      <c r="AA248" s="48"/>
    </row>
    <row r="249" spans="1:27" ht="1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8"/>
      <c r="P249" s="48"/>
      <c r="Q249" s="283"/>
      <c r="R249" s="48"/>
      <c r="S249" s="48"/>
      <c r="T249" s="48"/>
      <c r="U249" s="48"/>
      <c r="V249" s="48"/>
      <c r="W249" s="283"/>
      <c r="X249" s="283"/>
      <c r="Y249" s="283"/>
      <c r="Z249" s="48"/>
      <c r="AA249" s="48"/>
    </row>
    <row r="250" spans="1:27" ht="1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8"/>
      <c r="P250" s="48"/>
      <c r="Q250" s="283"/>
      <c r="R250" s="48"/>
      <c r="S250" s="48"/>
      <c r="T250" s="48"/>
      <c r="U250" s="48"/>
      <c r="V250" s="48"/>
      <c r="W250" s="283"/>
      <c r="X250" s="283"/>
      <c r="Y250" s="283"/>
      <c r="Z250" s="48"/>
      <c r="AA250" s="48"/>
    </row>
    <row r="251" spans="1:27" ht="1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8"/>
      <c r="P251" s="48"/>
      <c r="Q251" s="283"/>
      <c r="R251" s="48"/>
      <c r="S251" s="48"/>
      <c r="T251" s="48"/>
      <c r="U251" s="48"/>
      <c r="V251" s="48"/>
      <c r="W251" s="283"/>
      <c r="X251" s="283"/>
      <c r="Y251" s="283"/>
      <c r="Z251" s="48"/>
      <c r="AA251" s="48"/>
    </row>
    <row r="252" spans="1:27" ht="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8"/>
      <c r="P252" s="48"/>
      <c r="Q252" s="283"/>
      <c r="R252" s="48"/>
      <c r="S252" s="48"/>
      <c r="T252" s="48"/>
      <c r="U252" s="48"/>
      <c r="V252" s="48"/>
      <c r="W252" s="283"/>
      <c r="X252" s="283"/>
      <c r="Y252" s="283"/>
      <c r="Z252" s="48"/>
      <c r="AA252" s="48"/>
    </row>
    <row r="253" spans="1:27" ht="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8"/>
      <c r="P253" s="48"/>
      <c r="Q253" s="283"/>
      <c r="R253" s="48"/>
      <c r="S253" s="48"/>
      <c r="T253" s="48"/>
      <c r="U253" s="48"/>
      <c r="V253" s="48"/>
      <c r="W253" s="283"/>
      <c r="X253" s="283"/>
      <c r="Y253" s="283"/>
      <c r="Z253" s="48"/>
      <c r="AA253" s="48"/>
    </row>
    <row r="254" spans="1:27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8"/>
      <c r="P254" s="48"/>
      <c r="Q254" s="283"/>
      <c r="R254" s="48"/>
      <c r="S254" s="48"/>
      <c r="T254" s="48"/>
      <c r="U254" s="48"/>
      <c r="V254" s="48"/>
      <c r="W254" s="283"/>
      <c r="X254" s="283"/>
      <c r="Y254" s="283"/>
      <c r="Z254" s="48"/>
      <c r="AA254" s="48"/>
    </row>
    <row r="255" spans="1:27" ht="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8"/>
      <c r="P255" s="48"/>
      <c r="Q255" s="283"/>
      <c r="R255" s="48"/>
      <c r="S255" s="48"/>
      <c r="T255" s="48"/>
      <c r="U255" s="48"/>
      <c r="V255" s="48"/>
      <c r="W255" s="283"/>
      <c r="X255" s="283"/>
      <c r="Y255" s="283"/>
      <c r="Z255" s="48"/>
      <c r="AA255" s="48"/>
    </row>
    <row r="256" spans="1:27" ht="1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8"/>
      <c r="P256" s="48"/>
      <c r="Q256" s="283"/>
      <c r="R256" s="48"/>
      <c r="S256" s="48"/>
      <c r="T256" s="48"/>
      <c r="U256" s="48"/>
      <c r="V256" s="48"/>
      <c r="W256" s="283"/>
      <c r="X256" s="283"/>
      <c r="Y256" s="283"/>
      <c r="Z256" s="48"/>
      <c r="AA256" s="48"/>
    </row>
    <row r="257" spans="1:27" ht="1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8"/>
      <c r="P257" s="48"/>
      <c r="Q257" s="283"/>
      <c r="R257" s="48"/>
      <c r="S257" s="48"/>
      <c r="T257" s="48"/>
      <c r="U257" s="48"/>
      <c r="V257" s="48"/>
      <c r="W257" s="283"/>
      <c r="X257" s="283"/>
      <c r="Y257" s="283"/>
      <c r="Z257" s="48"/>
      <c r="AA257" s="48"/>
    </row>
    <row r="258" spans="1:27" ht="1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8"/>
      <c r="P258" s="48"/>
      <c r="Q258" s="283"/>
      <c r="R258" s="48"/>
      <c r="S258" s="48"/>
      <c r="T258" s="48"/>
      <c r="U258" s="48"/>
      <c r="V258" s="48"/>
      <c r="W258" s="283"/>
      <c r="X258" s="283"/>
      <c r="Y258" s="283"/>
      <c r="Z258" s="48"/>
      <c r="AA258" s="48"/>
    </row>
    <row r="259" spans="1:27" ht="1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8"/>
      <c r="P259" s="48"/>
      <c r="Q259" s="283"/>
      <c r="R259" s="48"/>
      <c r="S259" s="48"/>
      <c r="T259" s="48"/>
      <c r="U259" s="48"/>
      <c r="V259" s="48"/>
      <c r="W259" s="283"/>
      <c r="X259" s="283"/>
      <c r="Y259" s="283"/>
      <c r="Z259" s="48"/>
      <c r="AA259" s="48"/>
    </row>
    <row r="260" spans="1:27" ht="1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8"/>
      <c r="P260" s="48"/>
      <c r="Q260" s="283"/>
      <c r="R260" s="48"/>
      <c r="S260" s="48"/>
      <c r="T260" s="48"/>
      <c r="U260" s="48"/>
      <c r="V260" s="48"/>
      <c r="W260" s="283"/>
      <c r="X260" s="283"/>
      <c r="Y260" s="283"/>
      <c r="Z260" s="48"/>
      <c r="AA260" s="48"/>
    </row>
    <row r="261" spans="1:27" ht="1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8"/>
      <c r="P261" s="48"/>
      <c r="Q261" s="283"/>
      <c r="R261" s="48"/>
      <c r="S261" s="48"/>
      <c r="T261" s="48"/>
      <c r="U261" s="48"/>
      <c r="V261" s="48"/>
      <c r="W261" s="283"/>
      <c r="X261" s="283"/>
      <c r="Y261" s="283"/>
      <c r="Z261" s="48"/>
      <c r="AA261" s="48"/>
    </row>
    <row r="262" spans="1:27" ht="1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8"/>
      <c r="P262" s="48"/>
      <c r="Q262" s="283"/>
      <c r="R262" s="48"/>
      <c r="S262" s="48"/>
      <c r="T262" s="48"/>
      <c r="U262" s="48"/>
      <c r="V262" s="48"/>
      <c r="W262" s="283"/>
      <c r="X262" s="283"/>
      <c r="Y262" s="283"/>
      <c r="Z262" s="48"/>
      <c r="AA262" s="48"/>
    </row>
    <row r="263" spans="1:27" ht="1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8"/>
      <c r="P263" s="48"/>
      <c r="Q263" s="283"/>
      <c r="R263" s="48"/>
      <c r="S263" s="48"/>
      <c r="T263" s="48"/>
      <c r="U263" s="48"/>
      <c r="V263" s="48"/>
      <c r="W263" s="283"/>
      <c r="X263" s="283"/>
      <c r="Y263" s="283"/>
      <c r="Z263" s="48"/>
      <c r="AA263" s="48"/>
    </row>
    <row r="264" spans="1:27" ht="1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8"/>
      <c r="P264" s="48"/>
      <c r="Q264" s="283"/>
      <c r="R264" s="48"/>
      <c r="S264" s="48"/>
      <c r="T264" s="48"/>
      <c r="U264" s="48"/>
      <c r="V264" s="48"/>
      <c r="W264" s="283"/>
      <c r="X264" s="283"/>
      <c r="Y264" s="283"/>
      <c r="Z264" s="48"/>
      <c r="AA264" s="48"/>
    </row>
    <row r="265" spans="1:27" ht="1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8"/>
      <c r="P265" s="48"/>
      <c r="Q265" s="283"/>
      <c r="R265" s="48"/>
      <c r="S265" s="48"/>
      <c r="T265" s="48"/>
      <c r="U265" s="48"/>
      <c r="V265" s="48"/>
      <c r="W265" s="283"/>
      <c r="X265" s="283"/>
      <c r="Y265" s="283"/>
      <c r="Z265" s="48"/>
      <c r="AA265" s="48"/>
    </row>
    <row r="266" spans="1:27" ht="1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8"/>
      <c r="P266" s="48"/>
      <c r="Q266" s="283"/>
      <c r="R266" s="48"/>
      <c r="S266" s="48"/>
      <c r="T266" s="48"/>
      <c r="U266" s="48"/>
      <c r="V266" s="48"/>
      <c r="W266" s="283"/>
      <c r="X266" s="283"/>
      <c r="Y266" s="283"/>
      <c r="Z266" s="48"/>
      <c r="AA266" s="48"/>
    </row>
    <row r="267" spans="1:27" ht="1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8"/>
      <c r="P267" s="48"/>
      <c r="Q267" s="283"/>
      <c r="R267" s="48"/>
      <c r="S267" s="48"/>
      <c r="T267" s="48"/>
      <c r="U267" s="48"/>
      <c r="V267" s="48"/>
      <c r="W267" s="283"/>
      <c r="X267" s="283"/>
      <c r="Y267" s="283"/>
      <c r="Z267" s="48"/>
      <c r="AA267" s="48"/>
    </row>
    <row r="268" spans="1:27" ht="1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8"/>
      <c r="P268" s="48"/>
      <c r="Q268" s="283"/>
      <c r="R268" s="48"/>
      <c r="S268" s="48"/>
      <c r="T268" s="48"/>
      <c r="U268" s="48"/>
      <c r="V268" s="48"/>
      <c r="W268" s="283"/>
      <c r="X268" s="283"/>
      <c r="Y268" s="283"/>
      <c r="Z268" s="48"/>
      <c r="AA268" s="48"/>
    </row>
    <row r="269" spans="1:27" ht="1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8"/>
      <c r="P269" s="48"/>
      <c r="Q269" s="283"/>
      <c r="R269" s="48"/>
      <c r="S269" s="48"/>
      <c r="T269" s="48"/>
      <c r="U269" s="48"/>
      <c r="V269" s="48"/>
      <c r="W269" s="283"/>
      <c r="X269" s="283"/>
      <c r="Y269" s="283"/>
      <c r="Z269" s="48"/>
      <c r="AA269" s="48"/>
    </row>
    <row r="270" spans="1:27" ht="1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8"/>
      <c r="P270" s="48"/>
      <c r="Q270" s="283"/>
      <c r="R270" s="48"/>
      <c r="S270" s="48"/>
      <c r="T270" s="48"/>
      <c r="U270" s="48"/>
      <c r="V270" s="48"/>
      <c r="W270" s="283"/>
      <c r="X270" s="283"/>
      <c r="Y270" s="283"/>
      <c r="Z270" s="48"/>
      <c r="AA270" s="48"/>
    </row>
    <row r="271" spans="1:27" ht="1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8"/>
      <c r="P271" s="48"/>
      <c r="Q271" s="283"/>
      <c r="R271" s="48"/>
      <c r="S271" s="48"/>
      <c r="T271" s="48"/>
      <c r="U271" s="48"/>
      <c r="V271" s="48"/>
      <c r="W271" s="283"/>
      <c r="X271" s="283"/>
      <c r="Y271" s="283"/>
      <c r="Z271" s="48"/>
      <c r="AA271" s="48"/>
    </row>
    <row r="272" spans="1:27" ht="1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8"/>
      <c r="P272" s="48"/>
      <c r="Q272" s="283"/>
      <c r="R272" s="48"/>
      <c r="S272" s="48"/>
      <c r="T272" s="48"/>
      <c r="U272" s="48"/>
      <c r="V272" s="48"/>
      <c r="W272" s="283"/>
      <c r="X272" s="283"/>
      <c r="Y272" s="283"/>
      <c r="Z272" s="48"/>
      <c r="AA272" s="48"/>
    </row>
    <row r="273" spans="1:27" ht="1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8"/>
      <c r="P273" s="48"/>
      <c r="Q273" s="283"/>
      <c r="R273" s="48"/>
      <c r="S273" s="48"/>
      <c r="T273" s="48"/>
      <c r="U273" s="48"/>
      <c r="V273" s="48"/>
      <c r="W273" s="283"/>
      <c r="X273" s="283"/>
      <c r="Y273" s="283"/>
      <c r="Z273" s="48"/>
      <c r="AA273" s="48"/>
    </row>
    <row r="274" spans="1:27" ht="1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8"/>
      <c r="P274" s="48"/>
      <c r="Q274" s="283"/>
      <c r="R274" s="48"/>
      <c r="S274" s="48"/>
      <c r="T274" s="48"/>
      <c r="U274" s="48"/>
      <c r="V274" s="48"/>
      <c r="W274" s="283"/>
      <c r="X274" s="283"/>
      <c r="Y274" s="283"/>
      <c r="Z274" s="48"/>
      <c r="AA274" s="48"/>
    </row>
    <row r="275" spans="1:27" ht="1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8"/>
      <c r="P275" s="48"/>
      <c r="Q275" s="283"/>
      <c r="R275" s="48"/>
      <c r="S275" s="48"/>
      <c r="T275" s="48"/>
      <c r="U275" s="48"/>
      <c r="V275" s="48"/>
      <c r="W275" s="283"/>
      <c r="X275" s="283"/>
      <c r="Y275" s="283"/>
      <c r="Z275" s="48"/>
      <c r="AA275" s="48"/>
    </row>
    <row r="276" spans="1:27" ht="1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8"/>
      <c r="P276" s="48"/>
      <c r="Q276" s="283"/>
      <c r="R276" s="48"/>
      <c r="S276" s="48"/>
      <c r="T276" s="48"/>
      <c r="U276" s="48"/>
      <c r="V276" s="48"/>
      <c r="W276" s="283"/>
      <c r="X276" s="283"/>
      <c r="Y276" s="283"/>
      <c r="Z276" s="48"/>
      <c r="AA276" s="48"/>
    </row>
    <row r="277" spans="1:27" ht="1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8"/>
      <c r="P277" s="48"/>
      <c r="Q277" s="283"/>
      <c r="R277" s="48"/>
      <c r="S277" s="48"/>
      <c r="T277" s="48"/>
      <c r="U277" s="48"/>
      <c r="V277" s="48"/>
      <c r="W277" s="283"/>
      <c r="X277" s="283"/>
      <c r="Y277" s="283"/>
      <c r="Z277" s="48"/>
      <c r="AA277" s="48"/>
    </row>
    <row r="278" spans="1:27" ht="1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8"/>
      <c r="P278" s="48"/>
      <c r="Q278" s="283"/>
      <c r="R278" s="48"/>
      <c r="S278" s="48"/>
      <c r="T278" s="48"/>
      <c r="U278" s="48"/>
      <c r="V278" s="48"/>
      <c r="W278" s="283"/>
      <c r="X278" s="283"/>
      <c r="Y278" s="283"/>
      <c r="Z278" s="48"/>
      <c r="AA278" s="48"/>
    </row>
    <row r="279" spans="1:27" ht="1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8"/>
      <c r="P279" s="48"/>
      <c r="Q279" s="283"/>
      <c r="R279" s="48"/>
      <c r="S279" s="48"/>
      <c r="T279" s="48"/>
      <c r="U279" s="48"/>
      <c r="V279" s="48"/>
      <c r="W279" s="283"/>
      <c r="X279" s="283"/>
      <c r="Y279" s="283"/>
      <c r="Z279" s="48"/>
      <c r="AA279" s="48"/>
    </row>
    <row r="280" spans="1:27" ht="1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8"/>
      <c r="P280" s="48"/>
      <c r="Q280" s="283"/>
      <c r="R280" s="48"/>
      <c r="S280" s="48"/>
      <c r="T280" s="48"/>
      <c r="U280" s="48"/>
      <c r="V280" s="48"/>
      <c r="W280" s="283"/>
      <c r="X280" s="283"/>
      <c r="Y280" s="283"/>
      <c r="Z280" s="48"/>
      <c r="AA280" s="48"/>
    </row>
    <row r="281" spans="1:27" ht="1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8"/>
      <c r="P281" s="48"/>
      <c r="Q281" s="283"/>
      <c r="R281" s="48"/>
      <c r="S281" s="48"/>
      <c r="T281" s="48"/>
      <c r="U281" s="48"/>
      <c r="V281" s="48"/>
      <c r="W281" s="283"/>
      <c r="X281" s="283"/>
      <c r="Y281" s="283"/>
      <c r="Z281" s="48"/>
      <c r="AA281" s="48"/>
    </row>
    <row r="282" spans="1:27" ht="1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8"/>
      <c r="P282" s="48"/>
      <c r="Q282" s="283"/>
      <c r="R282" s="48"/>
      <c r="S282" s="48"/>
      <c r="T282" s="48"/>
      <c r="U282" s="48"/>
      <c r="V282" s="48"/>
      <c r="W282" s="283"/>
      <c r="X282" s="283"/>
      <c r="Y282" s="283"/>
      <c r="Z282" s="48"/>
      <c r="AA282" s="48"/>
    </row>
    <row r="283" spans="1:27" ht="1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8"/>
      <c r="P283" s="48"/>
      <c r="Q283" s="283"/>
      <c r="R283" s="48"/>
      <c r="S283" s="48"/>
      <c r="T283" s="48"/>
      <c r="U283" s="48"/>
      <c r="V283" s="48"/>
      <c r="W283" s="283"/>
      <c r="X283" s="283"/>
      <c r="Y283" s="283"/>
      <c r="Z283" s="48"/>
      <c r="AA283" s="48"/>
    </row>
    <row r="284" spans="1:27" ht="1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8"/>
      <c r="P284" s="48"/>
      <c r="Q284" s="283"/>
      <c r="R284" s="48"/>
      <c r="S284" s="48"/>
      <c r="T284" s="48"/>
      <c r="U284" s="48"/>
      <c r="V284" s="48"/>
      <c r="W284" s="283"/>
      <c r="X284" s="283"/>
      <c r="Y284" s="283"/>
      <c r="Z284" s="48"/>
      <c r="AA284" s="48"/>
    </row>
    <row r="285" spans="1:27" ht="1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8"/>
      <c r="P285" s="48"/>
      <c r="Q285" s="283"/>
      <c r="R285" s="48"/>
      <c r="S285" s="48"/>
      <c r="T285" s="48"/>
      <c r="U285" s="48"/>
      <c r="V285" s="48"/>
      <c r="W285" s="283"/>
      <c r="X285" s="283"/>
      <c r="Y285" s="283"/>
      <c r="Z285" s="48"/>
      <c r="AA285" s="48"/>
    </row>
    <row r="286" spans="1:27" ht="1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8"/>
      <c r="P286" s="48"/>
      <c r="Q286" s="283"/>
      <c r="R286" s="48"/>
      <c r="S286" s="48"/>
      <c r="T286" s="48"/>
      <c r="U286" s="48"/>
      <c r="V286" s="48"/>
      <c r="W286" s="283"/>
      <c r="X286" s="283"/>
      <c r="Y286" s="283"/>
      <c r="Z286" s="48"/>
      <c r="AA286" s="48"/>
    </row>
    <row r="287" spans="1:27" ht="1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8"/>
      <c r="P287" s="48"/>
      <c r="Q287" s="283"/>
      <c r="R287" s="48"/>
      <c r="S287" s="48"/>
      <c r="T287" s="48"/>
      <c r="U287" s="48"/>
      <c r="V287" s="48"/>
      <c r="W287" s="283"/>
      <c r="X287" s="283"/>
      <c r="Y287" s="283"/>
      <c r="Z287" s="48"/>
      <c r="AA287" s="48"/>
    </row>
    <row r="288" spans="1:27" ht="1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8"/>
      <c r="P288" s="48"/>
      <c r="Q288" s="283"/>
      <c r="R288" s="48"/>
      <c r="S288" s="48"/>
      <c r="T288" s="48"/>
      <c r="U288" s="48"/>
      <c r="V288" s="48"/>
      <c r="W288" s="283"/>
      <c r="X288" s="283"/>
      <c r="Y288" s="283"/>
      <c r="Z288" s="48"/>
      <c r="AA288" s="48"/>
    </row>
    <row r="289" spans="1:27" ht="1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8"/>
      <c r="P289" s="48"/>
      <c r="Q289" s="283"/>
      <c r="R289" s="48"/>
      <c r="S289" s="48"/>
      <c r="T289" s="48"/>
      <c r="U289" s="48"/>
      <c r="V289" s="48"/>
      <c r="W289" s="283"/>
      <c r="X289" s="283"/>
      <c r="Y289" s="283"/>
      <c r="Z289" s="48"/>
      <c r="AA289" s="48"/>
    </row>
    <row r="290" spans="1:27" ht="1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8"/>
      <c r="P290" s="48"/>
      <c r="Q290" s="283"/>
      <c r="R290" s="48"/>
      <c r="S290" s="48"/>
      <c r="T290" s="48"/>
      <c r="U290" s="48"/>
      <c r="V290" s="48"/>
      <c r="W290" s="283"/>
      <c r="X290" s="283"/>
      <c r="Y290" s="283"/>
      <c r="Z290" s="48"/>
      <c r="AA290" s="48"/>
    </row>
    <row r="291" spans="1:27" ht="1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8"/>
      <c r="P291" s="48"/>
      <c r="Q291" s="283"/>
      <c r="R291" s="48"/>
      <c r="S291" s="48"/>
      <c r="T291" s="48"/>
      <c r="U291" s="48"/>
      <c r="V291" s="48"/>
      <c r="W291" s="283"/>
      <c r="X291" s="283"/>
      <c r="Y291" s="283"/>
      <c r="Z291" s="48"/>
      <c r="AA291" s="48"/>
    </row>
    <row r="292" spans="1:27" ht="1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8"/>
      <c r="P292" s="48"/>
      <c r="Q292" s="283"/>
      <c r="R292" s="48"/>
      <c r="S292" s="48"/>
      <c r="T292" s="48"/>
      <c r="U292" s="48"/>
      <c r="V292" s="48"/>
      <c r="W292" s="283"/>
      <c r="X292" s="283"/>
      <c r="Y292" s="283"/>
      <c r="Z292" s="48"/>
      <c r="AA292" s="48"/>
    </row>
    <row r="293" spans="1:27" ht="1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8"/>
      <c r="P293" s="48"/>
      <c r="Q293" s="283"/>
      <c r="R293" s="48"/>
      <c r="S293" s="48"/>
      <c r="T293" s="48"/>
      <c r="U293" s="48"/>
      <c r="V293" s="48"/>
      <c r="W293" s="283"/>
      <c r="X293" s="283"/>
      <c r="Y293" s="283"/>
      <c r="Z293" s="48"/>
      <c r="AA293" s="48"/>
    </row>
    <row r="294" spans="1:27" ht="1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8"/>
      <c r="P294" s="48"/>
      <c r="Q294" s="283"/>
      <c r="R294" s="48"/>
      <c r="S294" s="48"/>
      <c r="T294" s="48"/>
      <c r="U294" s="48"/>
      <c r="V294" s="48"/>
      <c r="W294" s="283"/>
      <c r="X294" s="283"/>
      <c r="Y294" s="283"/>
      <c r="Z294" s="48"/>
      <c r="AA294" s="48"/>
    </row>
    <row r="295" spans="1:27" ht="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8"/>
      <c r="P295" s="48"/>
      <c r="Q295" s="283"/>
      <c r="R295" s="48"/>
      <c r="S295" s="48"/>
      <c r="T295" s="48"/>
      <c r="U295" s="48"/>
      <c r="V295" s="48"/>
      <c r="W295" s="283"/>
      <c r="X295" s="283"/>
      <c r="Y295" s="283"/>
      <c r="Z295" s="48"/>
      <c r="AA295" s="48"/>
    </row>
    <row r="296" spans="1:27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8"/>
      <c r="P296" s="48"/>
      <c r="Q296" s="283"/>
      <c r="R296" s="48"/>
      <c r="S296" s="48"/>
      <c r="T296" s="48"/>
      <c r="U296" s="48"/>
      <c r="V296" s="48"/>
      <c r="W296" s="283"/>
      <c r="X296" s="283"/>
      <c r="Y296" s="283"/>
      <c r="Z296" s="48"/>
      <c r="AA296" s="48"/>
    </row>
    <row r="297" spans="1:27" ht="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8"/>
      <c r="P297" s="48"/>
      <c r="Q297" s="283"/>
      <c r="R297" s="48"/>
      <c r="S297" s="48"/>
      <c r="T297" s="48"/>
      <c r="U297" s="48"/>
      <c r="V297" s="48"/>
      <c r="W297" s="283"/>
      <c r="X297" s="283"/>
      <c r="Y297" s="283"/>
      <c r="Z297" s="48"/>
      <c r="AA297" s="48"/>
    </row>
    <row r="298" spans="1:27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8"/>
      <c r="P298" s="48"/>
      <c r="Q298" s="283"/>
      <c r="R298" s="48"/>
      <c r="S298" s="48"/>
      <c r="T298" s="48"/>
      <c r="U298" s="48"/>
      <c r="V298" s="48"/>
      <c r="W298" s="283"/>
      <c r="X298" s="283"/>
      <c r="Y298" s="283"/>
      <c r="Z298" s="48"/>
      <c r="AA298" s="48"/>
    </row>
    <row r="299" spans="1:27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8"/>
      <c r="P299" s="48"/>
      <c r="Q299" s="283"/>
      <c r="R299" s="48"/>
      <c r="S299" s="48"/>
      <c r="T299" s="48"/>
      <c r="U299" s="48"/>
      <c r="V299" s="48"/>
      <c r="W299" s="283"/>
      <c r="X299" s="283"/>
      <c r="Y299" s="283"/>
      <c r="Z299" s="48"/>
      <c r="AA299" s="48"/>
    </row>
    <row r="300" spans="1:27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8"/>
      <c r="P300" s="48"/>
      <c r="Q300" s="283"/>
      <c r="R300" s="48"/>
      <c r="S300" s="48"/>
      <c r="T300" s="48"/>
      <c r="U300" s="48"/>
      <c r="V300" s="48"/>
      <c r="W300" s="283"/>
      <c r="X300" s="283"/>
      <c r="Y300" s="283"/>
      <c r="Z300" s="48"/>
      <c r="AA300" s="48"/>
    </row>
    <row r="301" spans="1:27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8"/>
      <c r="P301" s="48"/>
      <c r="Q301" s="283"/>
      <c r="R301" s="48"/>
      <c r="S301" s="48"/>
      <c r="T301" s="48"/>
      <c r="U301" s="48"/>
      <c r="V301" s="48"/>
      <c r="W301" s="283"/>
      <c r="X301" s="283"/>
      <c r="Y301" s="283"/>
      <c r="Z301" s="48"/>
      <c r="AA301" s="48"/>
    </row>
    <row r="302" spans="1:27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8"/>
      <c r="P302" s="48"/>
      <c r="Q302" s="283"/>
      <c r="R302" s="48"/>
      <c r="S302" s="48"/>
      <c r="T302" s="48"/>
      <c r="U302" s="48"/>
      <c r="V302" s="48"/>
      <c r="W302" s="283"/>
      <c r="X302" s="283"/>
      <c r="Y302" s="283"/>
      <c r="Z302" s="48"/>
      <c r="AA302" s="48"/>
    </row>
    <row r="303" spans="1:27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8"/>
      <c r="P303" s="48"/>
      <c r="Q303" s="283"/>
      <c r="R303" s="48"/>
      <c r="S303" s="48"/>
      <c r="T303" s="48"/>
      <c r="U303" s="48"/>
      <c r="V303" s="48"/>
      <c r="W303" s="283"/>
      <c r="X303" s="283"/>
      <c r="Y303" s="283"/>
      <c r="Z303" s="48"/>
      <c r="AA303" s="48"/>
    </row>
    <row r="304" spans="1:27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8"/>
      <c r="P304" s="48"/>
      <c r="Q304" s="283"/>
      <c r="R304" s="48"/>
      <c r="S304" s="48"/>
      <c r="T304" s="48"/>
      <c r="U304" s="48"/>
      <c r="V304" s="48"/>
      <c r="W304" s="283"/>
      <c r="X304" s="283"/>
      <c r="Y304" s="283"/>
      <c r="Z304" s="48"/>
      <c r="AA304" s="48"/>
    </row>
    <row r="305" spans="1:27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8"/>
      <c r="P305" s="48"/>
      <c r="Q305" s="283"/>
      <c r="R305" s="48"/>
      <c r="S305" s="48"/>
      <c r="T305" s="48"/>
      <c r="U305" s="48"/>
      <c r="V305" s="48"/>
      <c r="W305" s="283"/>
      <c r="X305" s="283"/>
      <c r="Y305" s="283"/>
      <c r="Z305" s="48"/>
      <c r="AA305" s="48"/>
    </row>
    <row r="306" spans="1:27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8"/>
      <c r="P306" s="48"/>
      <c r="Q306" s="283"/>
      <c r="R306" s="48"/>
      <c r="S306" s="48"/>
      <c r="T306" s="48"/>
      <c r="U306" s="48"/>
      <c r="V306" s="48"/>
      <c r="W306" s="283"/>
      <c r="X306" s="283"/>
      <c r="Y306" s="283"/>
      <c r="Z306" s="48"/>
      <c r="AA306" s="48"/>
    </row>
    <row r="307" spans="1:27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8"/>
      <c r="P307" s="48"/>
      <c r="Q307" s="283"/>
      <c r="R307" s="48"/>
      <c r="S307" s="48"/>
      <c r="T307" s="48"/>
      <c r="U307" s="48"/>
      <c r="V307" s="48"/>
      <c r="W307" s="283"/>
      <c r="X307" s="283"/>
      <c r="Y307" s="283"/>
      <c r="Z307" s="48"/>
      <c r="AA307" s="48"/>
    </row>
    <row r="308" spans="1:27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8"/>
      <c r="P308" s="48"/>
      <c r="Q308" s="283"/>
      <c r="R308" s="48"/>
      <c r="S308" s="48"/>
      <c r="T308" s="48"/>
      <c r="U308" s="48"/>
      <c r="V308" s="48"/>
      <c r="W308" s="283"/>
      <c r="X308" s="283"/>
      <c r="Y308" s="283"/>
      <c r="Z308" s="48"/>
      <c r="AA308" s="48"/>
    </row>
    <row r="309" spans="1:27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8"/>
      <c r="P309" s="48"/>
      <c r="Q309" s="283"/>
      <c r="R309" s="48"/>
      <c r="S309" s="48"/>
      <c r="T309" s="48"/>
      <c r="U309" s="48"/>
      <c r="V309" s="48"/>
      <c r="W309" s="283"/>
      <c r="X309" s="283"/>
      <c r="Y309" s="283"/>
      <c r="Z309" s="48"/>
      <c r="AA309" s="48"/>
    </row>
    <row r="310" spans="1:27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8"/>
      <c r="P310" s="48"/>
      <c r="Q310" s="283"/>
      <c r="R310" s="48"/>
      <c r="S310" s="48"/>
      <c r="T310" s="48"/>
      <c r="U310" s="48"/>
      <c r="V310" s="48"/>
      <c r="W310" s="283"/>
      <c r="X310" s="283"/>
      <c r="Y310" s="283"/>
      <c r="Z310" s="48"/>
      <c r="AA310" s="48"/>
    </row>
    <row r="311" spans="1:27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8"/>
      <c r="P311" s="48"/>
      <c r="Q311" s="283"/>
      <c r="R311" s="48"/>
      <c r="S311" s="48"/>
      <c r="T311" s="48"/>
      <c r="U311" s="48"/>
      <c r="V311" s="48"/>
      <c r="W311" s="283"/>
      <c r="X311" s="283"/>
      <c r="Y311" s="283"/>
      <c r="Z311" s="48"/>
      <c r="AA311" s="48"/>
    </row>
    <row r="312" spans="1:27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8"/>
      <c r="P312" s="48"/>
      <c r="Q312" s="283"/>
      <c r="R312" s="48"/>
      <c r="S312" s="48"/>
      <c r="T312" s="48"/>
      <c r="U312" s="48"/>
      <c r="V312" s="48"/>
      <c r="W312" s="283"/>
      <c r="X312" s="283"/>
      <c r="Y312" s="283"/>
      <c r="Z312" s="48"/>
      <c r="AA312" s="48"/>
    </row>
    <row r="313" spans="1:27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8"/>
      <c r="P313" s="48"/>
      <c r="Q313" s="283"/>
      <c r="R313" s="48"/>
      <c r="S313" s="48"/>
      <c r="T313" s="48"/>
      <c r="U313" s="48"/>
      <c r="V313" s="48"/>
      <c r="W313" s="283"/>
      <c r="X313" s="283"/>
      <c r="Y313" s="283"/>
      <c r="Z313" s="48"/>
      <c r="AA313" s="48"/>
    </row>
    <row r="314" spans="1:27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8"/>
      <c r="P314" s="48"/>
      <c r="Q314" s="283"/>
      <c r="R314" s="48"/>
      <c r="S314" s="48"/>
      <c r="T314" s="48"/>
      <c r="U314" s="48"/>
      <c r="V314" s="48"/>
      <c r="W314" s="283"/>
      <c r="X314" s="283"/>
      <c r="Y314" s="283"/>
      <c r="Z314" s="48"/>
      <c r="AA314" s="48"/>
    </row>
    <row r="315" spans="1:27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8"/>
      <c r="P315" s="48"/>
      <c r="Q315" s="283"/>
      <c r="R315" s="48"/>
      <c r="S315" s="48"/>
      <c r="T315" s="48"/>
      <c r="U315" s="48"/>
      <c r="V315" s="48"/>
      <c r="W315" s="283"/>
      <c r="X315" s="283"/>
      <c r="Y315" s="283"/>
      <c r="Z315" s="48"/>
      <c r="AA315" s="48"/>
    </row>
    <row r="316" spans="1:27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8"/>
      <c r="P316" s="48"/>
      <c r="Q316" s="283"/>
      <c r="R316" s="48"/>
      <c r="S316" s="48"/>
      <c r="T316" s="48"/>
      <c r="U316" s="48"/>
      <c r="V316" s="48"/>
      <c r="W316" s="283"/>
      <c r="X316" s="283"/>
      <c r="Y316" s="283"/>
      <c r="Z316" s="48"/>
      <c r="AA316" s="48"/>
    </row>
    <row r="317" spans="1:27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8"/>
      <c r="P317" s="48"/>
      <c r="Q317" s="283"/>
      <c r="R317" s="48"/>
      <c r="S317" s="48"/>
      <c r="T317" s="48"/>
      <c r="U317" s="48"/>
      <c r="V317" s="48"/>
      <c r="W317" s="283"/>
      <c r="X317" s="283"/>
      <c r="Y317" s="283"/>
      <c r="Z317" s="48"/>
      <c r="AA317" s="48"/>
    </row>
    <row r="318" spans="1:27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8"/>
      <c r="P318" s="48"/>
      <c r="Q318" s="283"/>
      <c r="R318" s="48"/>
      <c r="S318" s="48"/>
      <c r="T318" s="48"/>
      <c r="U318" s="48"/>
      <c r="V318" s="48"/>
      <c r="W318" s="283"/>
      <c r="X318" s="283"/>
      <c r="Y318" s="283"/>
      <c r="Z318" s="48"/>
      <c r="AA318" s="48"/>
    </row>
    <row r="319" spans="1:27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8"/>
      <c r="P319" s="48"/>
      <c r="Q319" s="283"/>
      <c r="R319" s="48"/>
      <c r="S319" s="48"/>
      <c r="T319" s="48"/>
      <c r="U319" s="48"/>
      <c r="V319" s="48"/>
      <c r="W319" s="283"/>
      <c r="X319" s="283"/>
      <c r="Y319" s="283"/>
      <c r="Z319" s="48"/>
      <c r="AA319" s="48"/>
    </row>
    <row r="320" spans="1:27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8"/>
      <c r="P320" s="48"/>
      <c r="Q320" s="283"/>
      <c r="R320" s="48"/>
      <c r="S320" s="48"/>
      <c r="T320" s="48"/>
      <c r="U320" s="48"/>
      <c r="V320" s="48"/>
      <c r="W320" s="283"/>
      <c r="X320" s="283"/>
      <c r="Y320" s="283"/>
      <c r="Z320" s="48"/>
      <c r="AA320" s="48"/>
    </row>
    <row r="321" spans="1:27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8"/>
      <c r="P321" s="48"/>
      <c r="Q321" s="283"/>
      <c r="R321" s="48"/>
      <c r="S321" s="48"/>
      <c r="T321" s="48"/>
      <c r="U321" s="48"/>
      <c r="V321" s="48"/>
      <c r="W321" s="283"/>
      <c r="X321" s="283"/>
      <c r="Y321" s="283"/>
      <c r="Z321" s="48"/>
      <c r="AA321" s="48"/>
    </row>
    <row r="322" spans="1:27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8"/>
      <c r="P322" s="48"/>
      <c r="Q322" s="283"/>
      <c r="R322" s="48"/>
      <c r="S322" s="48"/>
      <c r="T322" s="48"/>
      <c r="U322" s="48"/>
      <c r="V322" s="48"/>
      <c r="W322" s="283"/>
      <c r="X322" s="283"/>
      <c r="Y322" s="283"/>
      <c r="Z322" s="48"/>
      <c r="AA322" s="48"/>
    </row>
    <row r="323" spans="1:27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8"/>
      <c r="P323" s="48"/>
      <c r="Q323" s="283"/>
      <c r="R323" s="48"/>
      <c r="S323" s="48"/>
      <c r="T323" s="48"/>
      <c r="U323" s="48"/>
      <c r="V323" s="48"/>
      <c r="W323" s="283"/>
      <c r="X323" s="283"/>
      <c r="Y323" s="283"/>
      <c r="Z323" s="48"/>
      <c r="AA323" s="48"/>
    </row>
    <row r="324" spans="1:27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8"/>
      <c r="P324" s="48"/>
      <c r="Q324" s="283"/>
      <c r="R324" s="48"/>
      <c r="S324" s="48"/>
      <c r="T324" s="48"/>
      <c r="U324" s="48"/>
      <c r="V324" s="48"/>
      <c r="W324" s="283"/>
      <c r="X324" s="283"/>
      <c r="Y324" s="283"/>
      <c r="Z324" s="48"/>
      <c r="AA324" s="48"/>
    </row>
    <row r="325" spans="1:27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8"/>
      <c r="P325" s="48"/>
      <c r="Q325" s="283"/>
      <c r="R325" s="48"/>
      <c r="S325" s="48"/>
      <c r="T325" s="48"/>
      <c r="U325" s="48"/>
      <c r="V325" s="48"/>
      <c r="W325" s="283"/>
      <c r="X325" s="283"/>
      <c r="Y325" s="283"/>
      <c r="Z325" s="48"/>
      <c r="AA325" s="48"/>
    </row>
    <row r="326" spans="1:27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8"/>
      <c r="P326" s="48"/>
      <c r="Q326" s="283"/>
      <c r="R326" s="48"/>
      <c r="S326" s="48"/>
      <c r="T326" s="48"/>
      <c r="U326" s="48"/>
      <c r="V326" s="48"/>
      <c r="W326" s="283"/>
      <c r="X326" s="283"/>
      <c r="Y326" s="283"/>
      <c r="Z326" s="48"/>
      <c r="AA326" s="48"/>
    </row>
    <row r="327" spans="1:27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8"/>
      <c r="P327" s="48"/>
      <c r="Q327" s="283"/>
      <c r="R327" s="48"/>
      <c r="S327" s="48"/>
      <c r="T327" s="48"/>
      <c r="U327" s="48"/>
      <c r="V327" s="48"/>
      <c r="W327" s="283"/>
      <c r="X327" s="283"/>
      <c r="Y327" s="283"/>
      <c r="Z327" s="48"/>
      <c r="AA327" s="48"/>
    </row>
    <row r="328" spans="1:27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8"/>
      <c r="P328" s="48"/>
      <c r="Q328" s="283"/>
      <c r="R328" s="48"/>
      <c r="S328" s="48"/>
      <c r="T328" s="48"/>
      <c r="U328" s="48"/>
      <c r="V328" s="48"/>
      <c r="W328" s="283"/>
      <c r="X328" s="283"/>
      <c r="Y328" s="283"/>
      <c r="Z328" s="48"/>
      <c r="AA328" s="48"/>
    </row>
    <row r="329" spans="1:27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8"/>
      <c r="P329" s="48"/>
      <c r="Q329" s="283"/>
      <c r="R329" s="48"/>
      <c r="S329" s="48"/>
      <c r="T329" s="48"/>
      <c r="U329" s="48"/>
      <c r="V329" s="48"/>
      <c r="W329" s="283"/>
      <c r="X329" s="283"/>
      <c r="Y329" s="283"/>
      <c r="Z329" s="48"/>
      <c r="AA329" s="48"/>
    </row>
    <row r="330" spans="1:27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8"/>
      <c r="P330" s="48"/>
      <c r="Q330" s="283"/>
      <c r="R330" s="48"/>
      <c r="S330" s="48"/>
      <c r="T330" s="48"/>
      <c r="U330" s="48"/>
      <c r="V330" s="48"/>
      <c r="W330" s="283"/>
      <c r="X330" s="283"/>
      <c r="Y330" s="283"/>
      <c r="Z330" s="48"/>
      <c r="AA330" s="48"/>
    </row>
    <row r="331" spans="1:27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8"/>
      <c r="P331" s="48"/>
      <c r="Q331" s="283"/>
      <c r="R331" s="48"/>
      <c r="S331" s="48"/>
      <c r="T331" s="48"/>
      <c r="U331" s="48"/>
      <c r="V331" s="48"/>
      <c r="W331" s="283"/>
      <c r="X331" s="283"/>
      <c r="Y331" s="283"/>
      <c r="Z331" s="48"/>
      <c r="AA331" s="48"/>
    </row>
    <row r="332" spans="1:27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8"/>
      <c r="P332" s="48"/>
      <c r="Q332" s="283"/>
      <c r="R332" s="48"/>
      <c r="S332" s="48"/>
      <c r="T332" s="48"/>
      <c r="U332" s="48"/>
      <c r="V332" s="48"/>
      <c r="W332" s="283"/>
      <c r="X332" s="283"/>
      <c r="Y332" s="283"/>
      <c r="Z332" s="48"/>
      <c r="AA332" s="48"/>
    </row>
    <row r="333" spans="1:27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8"/>
      <c r="P333" s="48"/>
      <c r="Q333" s="283"/>
      <c r="R333" s="48"/>
      <c r="S333" s="48"/>
      <c r="T333" s="48"/>
      <c r="U333" s="48"/>
      <c r="V333" s="48"/>
      <c r="W333" s="283"/>
      <c r="X333" s="283"/>
      <c r="Y333" s="283"/>
      <c r="Z333" s="48"/>
      <c r="AA333" s="48"/>
    </row>
    <row r="334" spans="1:27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8"/>
      <c r="P334" s="48"/>
      <c r="Q334" s="283"/>
      <c r="R334" s="48"/>
      <c r="S334" s="48"/>
      <c r="T334" s="48"/>
      <c r="U334" s="48"/>
      <c r="V334" s="48"/>
      <c r="W334" s="283"/>
      <c r="X334" s="283"/>
      <c r="Y334" s="283"/>
      <c r="Z334" s="48"/>
      <c r="AA334" s="48"/>
    </row>
    <row r="335" spans="1:27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8"/>
      <c r="P335" s="48"/>
      <c r="Q335" s="283"/>
      <c r="R335" s="48"/>
      <c r="S335" s="48"/>
      <c r="T335" s="48"/>
      <c r="U335" s="48"/>
      <c r="V335" s="48"/>
      <c r="W335" s="283"/>
      <c r="X335" s="283"/>
      <c r="Y335" s="283"/>
      <c r="Z335" s="48"/>
      <c r="AA335" s="48"/>
    </row>
    <row r="336" spans="1:27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8"/>
      <c r="P336" s="48"/>
      <c r="Q336" s="283"/>
      <c r="R336" s="48"/>
      <c r="S336" s="48"/>
      <c r="T336" s="48"/>
      <c r="U336" s="48"/>
      <c r="V336" s="48"/>
      <c r="W336" s="283"/>
      <c r="X336" s="283"/>
      <c r="Y336" s="283"/>
      <c r="Z336" s="48"/>
      <c r="AA336" s="48"/>
    </row>
    <row r="337" spans="1:27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8"/>
      <c r="P337" s="48"/>
      <c r="Q337" s="283"/>
      <c r="R337" s="48"/>
      <c r="S337" s="48"/>
      <c r="T337" s="48"/>
      <c r="U337" s="48"/>
      <c r="V337" s="48"/>
      <c r="W337" s="283"/>
      <c r="X337" s="283"/>
      <c r="Y337" s="283"/>
      <c r="Z337" s="48"/>
      <c r="AA337" s="48"/>
    </row>
    <row r="338" spans="1:27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8"/>
      <c r="P338" s="48"/>
      <c r="Q338" s="283"/>
      <c r="R338" s="48"/>
      <c r="S338" s="48"/>
      <c r="T338" s="48"/>
      <c r="U338" s="48"/>
      <c r="V338" s="48"/>
      <c r="W338" s="283"/>
      <c r="X338" s="283"/>
      <c r="Y338" s="283"/>
      <c r="Z338" s="48"/>
      <c r="AA338" s="48"/>
    </row>
    <row r="339" spans="1:27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8"/>
      <c r="P339" s="48"/>
      <c r="Q339" s="283"/>
      <c r="R339" s="48"/>
      <c r="S339" s="48"/>
      <c r="T339" s="48"/>
      <c r="U339" s="48"/>
      <c r="V339" s="48"/>
      <c r="W339" s="283"/>
      <c r="X339" s="283"/>
      <c r="Y339" s="283"/>
      <c r="Z339" s="48"/>
      <c r="AA339" s="48"/>
    </row>
    <row r="340" spans="1:27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8"/>
      <c r="P340" s="48"/>
      <c r="Q340" s="283"/>
      <c r="R340" s="48"/>
      <c r="S340" s="48"/>
      <c r="T340" s="48"/>
      <c r="U340" s="48"/>
      <c r="V340" s="48"/>
      <c r="W340" s="283"/>
      <c r="X340" s="283"/>
      <c r="Y340" s="283"/>
      <c r="Z340" s="48"/>
      <c r="AA340" s="48"/>
    </row>
    <row r="341" spans="1:27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8"/>
      <c r="P341" s="48"/>
      <c r="Q341" s="283"/>
      <c r="R341" s="48"/>
      <c r="S341" s="48"/>
      <c r="T341" s="48"/>
      <c r="U341" s="48"/>
      <c r="V341" s="48"/>
      <c r="W341" s="283"/>
      <c r="X341" s="283"/>
      <c r="Y341" s="283"/>
      <c r="Z341" s="48"/>
      <c r="AA341" s="48"/>
    </row>
    <row r="342" spans="1:27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8"/>
      <c r="P342" s="48"/>
      <c r="Q342" s="283"/>
      <c r="R342" s="48"/>
      <c r="S342" s="48"/>
      <c r="T342" s="48"/>
      <c r="U342" s="48"/>
      <c r="V342" s="48"/>
      <c r="W342" s="283"/>
      <c r="X342" s="283"/>
      <c r="Y342" s="283"/>
      <c r="Z342" s="48"/>
      <c r="AA342" s="48"/>
    </row>
    <row r="343" spans="1:27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8"/>
      <c r="P343" s="48"/>
      <c r="Q343" s="283"/>
      <c r="R343" s="48"/>
      <c r="S343" s="48"/>
      <c r="T343" s="48"/>
      <c r="U343" s="48"/>
      <c r="V343" s="48"/>
      <c r="W343" s="283"/>
      <c r="X343" s="283"/>
      <c r="Y343" s="283"/>
      <c r="Z343" s="48"/>
      <c r="AA343" s="48"/>
    </row>
    <row r="344" spans="1:27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8"/>
      <c r="P344" s="48"/>
      <c r="Q344" s="283"/>
      <c r="R344" s="48"/>
      <c r="S344" s="48"/>
      <c r="T344" s="48"/>
      <c r="U344" s="48"/>
      <c r="V344" s="48"/>
      <c r="W344" s="283"/>
      <c r="X344" s="283"/>
      <c r="Y344" s="283"/>
      <c r="Z344" s="48"/>
      <c r="AA344" s="48"/>
    </row>
    <row r="345" spans="1:27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8"/>
      <c r="P345" s="48"/>
      <c r="Q345" s="283"/>
      <c r="R345" s="48"/>
      <c r="S345" s="48"/>
      <c r="T345" s="48"/>
      <c r="U345" s="48"/>
      <c r="V345" s="48"/>
      <c r="W345" s="283"/>
      <c r="X345" s="283"/>
      <c r="Y345" s="283"/>
      <c r="Z345" s="48"/>
      <c r="AA345" s="48"/>
    </row>
    <row r="346" spans="1:27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8"/>
      <c r="P346" s="48"/>
      <c r="Q346" s="283"/>
      <c r="R346" s="48"/>
      <c r="S346" s="48"/>
      <c r="T346" s="48"/>
      <c r="U346" s="48"/>
      <c r="V346" s="48"/>
      <c r="W346" s="283"/>
      <c r="X346" s="283"/>
      <c r="Y346" s="283"/>
      <c r="Z346" s="48"/>
      <c r="AA346" s="48"/>
    </row>
    <row r="347" spans="1:27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8"/>
      <c r="P347" s="48"/>
      <c r="Q347" s="283"/>
      <c r="R347" s="48"/>
      <c r="S347" s="48"/>
      <c r="T347" s="48"/>
      <c r="U347" s="48"/>
      <c r="V347" s="48"/>
      <c r="W347" s="283"/>
      <c r="X347" s="283"/>
      <c r="Y347" s="283"/>
      <c r="Z347" s="48"/>
      <c r="AA347" s="48"/>
    </row>
    <row r="348" spans="1:27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8"/>
      <c r="P348" s="48"/>
      <c r="Q348" s="283"/>
      <c r="R348" s="48"/>
      <c r="S348" s="48"/>
      <c r="T348" s="48"/>
      <c r="U348" s="48"/>
      <c r="V348" s="48"/>
      <c r="W348" s="283"/>
      <c r="X348" s="283"/>
      <c r="Y348" s="283"/>
      <c r="Z348" s="48"/>
      <c r="AA348" s="48"/>
    </row>
    <row r="349" spans="1:27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8"/>
      <c r="P349" s="48"/>
      <c r="Q349" s="283"/>
      <c r="R349" s="48"/>
      <c r="S349" s="48"/>
      <c r="T349" s="48"/>
      <c r="U349" s="48"/>
      <c r="V349" s="48"/>
      <c r="W349" s="283"/>
      <c r="X349" s="283"/>
      <c r="Y349" s="283"/>
      <c r="Z349" s="48"/>
      <c r="AA349" s="48"/>
    </row>
    <row r="350" spans="1:27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8"/>
      <c r="P350" s="48"/>
      <c r="Q350" s="283"/>
      <c r="R350" s="48"/>
      <c r="S350" s="48"/>
      <c r="T350" s="48"/>
      <c r="U350" s="48"/>
      <c r="V350" s="48"/>
      <c r="W350" s="283"/>
      <c r="X350" s="283"/>
      <c r="Y350" s="283"/>
      <c r="Z350" s="48"/>
      <c r="AA350" s="48"/>
    </row>
    <row r="351" spans="1:27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8"/>
      <c r="P351" s="48"/>
      <c r="Q351" s="283"/>
      <c r="R351" s="48"/>
      <c r="S351" s="48"/>
      <c r="T351" s="48"/>
      <c r="U351" s="48"/>
      <c r="V351" s="48"/>
      <c r="W351" s="283"/>
      <c r="X351" s="283"/>
      <c r="Y351" s="283"/>
      <c r="Z351" s="48"/>
      <c r="AA351" s="48"/>
    </row>
    <row r="352" spans="1:27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8"/>
      <c r="P352" s="48"/>
      <c r="Q352" s="283"/>
      <c r="R352" s="48"/>
      <c r="S352" s="48"/>
      <c r="T352" s="48"/>
      <c r="U352" s="48"/>
      <c r="V352" s="48"/>
      <c r="W352" s="283"/>
      <c r="X352" s="283"/>
      <c r="Y352" s="283"/>
      <c r="Z352" s="48"/>
      <c r="AA352" s="48"/>
    </row>
    <row r="353" spans="1:27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8"/>
      <c r="P353" s="48"/>
      <c r="Q353" s="283"/>
      <c r="R353" s="48"/>
      <c r="S353" s="48"/>
      <c r="T353" s="48"/>
      <c r="U353" s="48"/>
      <c r="V353" s="48"/>
      <c r="W353" s="283"/>
      <c r="X353" s="283"/>
      <c r="Y353" s="283"/>
      <c r="Z353" s="48"/>
      <c r="AA353" s="48"/>
    </row>
    <row r="354" spans="1:27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8"/>
      <c r="P354" s="48"/>
      <c r="Q354" s="283"/>
      <c r="R354" s="48"/>
      <c r="S354" s="48"/>
      <c r="T354" s="48"/>
      <c r="U354" s="48"/>
      <c r="V354" s="48"/>
      <c r="W354" s="283"/>
      <c r="X354" s="283"/>
      <c r="Y354" s="283"/>
      <c r="Z354" s="48"/>
      <c r="AA354" s="48"/>
    </row>
    <row r="355" spans="1:27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8"/>
      <c r="P355" s="48"/>
      <c r="Q355" s="283"/>
      <c r="R355" s="48"/>
      <c r="S355" s="48"/>
      <c r="T355" s="48"/>
      <c r="U355" s="48"/>
      <c r="V355" s="48"/>
      <c r="W355" s="283"/>
      <c r="X355" s="283"/>
      <c r="Y355" s="283"/>
      <c r="Z355" s="48"/>
      <c r="AA355" s="48"/>
    </row>
    <row r="356" spans="1:27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8"/>
      <c r="P356" s="48"/>
      <c r="Q356" s="283"/>
      <c r="R356" s="48"/>
      <c r="S356" s="48"/>
      <c r="T356" s="48"/>
      <c r="U356" s="48"/>
      <c r="V356" s="48"/>
      <c r="W356" s="283"/>
      <c r="X356" s="283"/>
      <c r="Y356" s="283"/>
      <c r="Z356" s="48"/>
      <c r="AA356" s="48"/>
    </row>
    <row r="357" spans="1:27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8"/>
      <c r="P357" s="48"/>
      <c r="Q357" s="283"/>
      <c r="R357" s="48"/>
      <c r="S357" s="48"/>
      <c r="T357" s="48"/>
      <c r="U357" s="48"/>
      <c r="V357" s="48"/>
      <c r="W357" s="283"/>
      <c r="X357" s="283"/>
      <c r="Y357" s="283"/>
      <c r="Z357" s="48"/>
      <c r="AA357" s="48"/>
    </row>
    <row r="358" spans="1:27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8"/>
      <c r="P358" s="48"/>
      <c r="Q358" s="283"/>
      <c r="R358" s="48"/>
      <c r="S358" s="48"/>
      <c r="T358" s="48"/>
      <c r="U358" s="48"/>
      <c r="V358" s="48"/>
      <c r="W358" s="283"/>
      <c r="X358" s="283"/>
      <c r="Y358" s="283"/>
      <c r="Z358" s="48"/>
      <c r="AA358" s="48"/>
    </row>
    <row r="359" spans="1:27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8"/>
      <c r="P359" s="48"/>
      <c r="Q359" s="283"/>
      <c r="R359" s="48"/>
      <c r="S359" s="48"/>
      <c r="T359" s="48"/>
      <c r="U359" s="48"/>
      <c r="V359" s="48"/>
      <c r="W359" s="283"/>
      <c r="X359" s="283"/>
      <c r="Y359" s="283"/>
      <c r="Z359" s="48"/>
      <c r="AA359" s="48"/>
    </row>
    <row r="360" spans="1:27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8"/>
      <c r="P360" s="48"/>
      <c r="Q360" s="283"/>
      <c r="R360" s="48"/>
      <c r="S360" s="48"/>
      <c r="T360" s="48"/>
      <c r="U360" s="48"/>
      <c r="V360" s="48"/>
      <c r="W360" s="283"/>
      <c r="X360" s="283"/>
      <c r="Y360" s="283"/>
      <c r="Z360" s="48"/>
      <c r="AA360" s="48"/>
    </row>
    <row r="361" spans="1:27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8"/>
      <c r="P361" s="48"/>
      <c r="Q361" s="283"/>
      <c r="R361" s="48"/>
      <c r="S361" s="48"/>
      <c r="T361" s="48"/>
      <c r="U361" s="48"/>
      <c r="V361" s="48"/>
      <c r="W361" s="283"/>
      <c r="X361" s="283"/>
      <c r="Y361" s="283"/>
      <c r="Z361" s="48"/>
      <c r="AA361" s="48"/>
    </row>
    <row r="362" spans="1:27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8"/>
      <c r="P362" s="48"/>
      <c r="Q362" s="283"/>
      <c r="R362" s="48"/>
      <c r="S362" s="48"/>
      <c r="T362" s="48"/>
      <c r="U362" s="48"/>
      <c r="V362" s="48"/>
      <c r="W362" s="283"/>
      <c r="X362" s="283"/>
      <c r="Y362" s="283"/>
      <c r="Z362" s="48"/>
      <c r="AA362" s="48"/>
    </row>
    <row r="363" spans="1:27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8"/>
      <c r="P363" s="48"/>
      <c r="Q363" s="283"/>
      <c r="R363" s="48"/>
      <c r="S363" s="48"/>
      <c r="T363" s="48"/>
      <c r="U363" s="48"/>
      <c r="V363" s="48"/>
      <c r="W363" s="283"/>
      <c r="X363" s="283"/>
      <c r="Y363" s="283"/>
      <c r="Z363" s="48"/>
      <c r="AA363" s="48"/>
    </row>
    <row r="364" spans="1:27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8"/>
      <c r="P364" s="48"/>
      <c r="Q364" s="283"/>
      <c r="R364" s="48"/>
      <c r="S364" s="48"/>
      <c r="T364" s="48"/>
      <c r="U364" s="48"/>
      <c r="V364" s="48"/>
      <c r="W364" s="283"/>
      <c r="X364" s="283"/>
      <c r="Y364" s="283"/>
      <c r="Z364" s="48"/>
      <c r="AA364" s="48"/>
    </row>
    <row r="365" spans="1:27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8"/>
      <c r="P365" s="48"/>
      <c r="Q365" s="283"/>
      <c r="R365" s="48"/>
      <c r="S365" s="48"/>
      <c r="T365" s="48"/>
      <c r="U365" s="48"/>
      <c r="V365" s="48"/>
      <c r="W365" s="283"/>
      <c r="X365" s="283"/>
      <c r="Y365" s="283"/>
      <c r="Z365" s="48"/>
      <c r="AA365" s="48"/>
    </row>
    <row r="366" spans="1:27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8"/>
      <c r="P366" s="48"/>
      <c r="Q366" s="283"/>
      <c r="R366" s="48"/>
      <c r="S366" s="48"/>
      <c r="T366" s="48"/>
      <c r="U366" s="48"/>
      <c r="V366" s="48"/>
      <c r="W366" s="283"/>
      <c r="X366" s="283"/>
      <c r="Y366" s="283"/>
      <c r="Z366" s="48"/>
      <c r="AA366" s="48"/>
    </row>
    <row r="367" spans="1:27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8"/>
      <c r="P367" s="48"/>
      <c r="Q367" s="283"/>
      <c r="R367" s="48"/>
      <c r="S367" s="48"/>
      <c r="T367" s="48"/>
      <c r="U367" s="48"/>
      <c r="V367" s="48"/>
      <c r="W367" s="283"/>
      <c r="X367" s="283"/>
      <c r="Y367" s="283"/>
      <c r="Z367" s="48"/>
      <c r="AA367" s="48"/>
    </row>
    <row r="368" spans="1:27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8"/>
      <c r="P368" s="48"/>
      <c r="Q368" s="283"/>
      <c r="R368" s="48"/>
      <c r="S368" s="48"/>
      <c r="T368" s="48"/>
      <c r="U368" s="48"/>
      <c r="V368" s="48"/>
      <c r="W368" s="283"/>
      <c r="X368" s="283"/>
      <c r="Y368" s="283"/>
      <c r="Z368" s="48"/>
      <c r="AA368" s="48"/>
    </row>
    <row r="369" spans="1:27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8"/>
      <c r="P369" s="48"/>
      <c r="Q369" s="283"/>
      <c r="R369" s="48"/>
      <c r="S369" s="48"/>
      <c r="T369" s="48"/>
      <c r="U369" s="48"/>
      <c r="V369" s="48"/>
      <c r="W369" s="283"/>
      <c r="X369" s="283"/>
      <c r="Y369" s="283"/>
      <c r="Z369" s="48"/>
      <c r="AA369" s="48"/>
    </row>
    <row r="370" spans="1:27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8"/>
      <c r="P370" s="48"/>
      <c r="Q370" s="283"/>
      <c r="R370" s="48"/>
      <c r="S370" s="48"/>
      <c r="T370" s="48"/>
      <c r="U370" s="48"/>
      <c r="V370" s="48"/>
      <c r="W370" s="283"/>
      <c r="X370" s="283"/>
      <c r="Y370" s="283"/>
      <c r="Z370" s="48"/>
      <c r="AA370" s="48"/>
    </row>
    <row r="371" spans="1:27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8"/>
      <c r="P371" s="48"/>
      <c r="Q371" s="283"/>
      <c r="R371" s="48"/>
      <c r="S371" s="48"/>
      <c r="T371" s="48"/>
      <c r="U371" s="48"/>
      <c r="V371" s="48"/>
      <c r="W371" s="283"/>
      <c r="X371" s="283"/>
      <c r="Y371" s="283"/>
      <c r="Z371" s="48"/>
      <c r="AA371" s="48"/>
    </row>
    <row r="372" spans="1:27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8"/>
      <c r="P372" s="48"/>
      <c r="Q372" s="283"/>
      <c r="R372" s="48"/>
      <c r="S372" s="48"/>
      <c r="T372" s="48"/>
      <c r="U372" s="48"/>
      <c r="V372" s="48"/>
      <c r="W372" s="283"/>
      <c r="X372" s="283"/>
      <c r="Y372" s="283"/>
      <c r="Z372" s="48"/>
      <c r="AA372" s="48"/>
    </row>
    <row r="373" spans="1:27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8"/>
      <c r="P373" s="48"/>
      <c r="Q373" s="283"/>
      <c r="R373" s="48"/>
      <c r="S373" s="48"/>
      <c r="T373" s="48"/>
      <c r="U373" s="48"/>
      <c r="V373" s="48"/>
      <c r="W373" s="283"/>
      <c r="X373" s="283"/>
      <c r="Y373" s="283"/>
      <c r="Z373" s="48"/>
      <c r="AA373" s="48"/>
    </row>
    <row r="374" spans="1:27" ht="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8"/>
      <c r="P374" s="48"/>
      <c r="Q374" s="283"/>
      <c r="R374" s="48"/>
      <c r="S374" s="48"/>
      <c r="T374" s="48"/>
      <c r="U374" s="48"/>
      <c r="V374" s="48"/>
      <c r="W374" s="283"/>
      <c r="X374" s="283"/>
      <c r="Y374" s="283"/>
      <c r="Z374" s="48"/>
      <c r="AA374" s="48"/>
    </row>
    <row r="375" spans="1:27" ht="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8"/>
      <c r="P375" s="48"/>
      <c r="Q375" s="283"/>
      <c r="R375" s="48"/>
      <c r="S375" s="48"/>
      <c r="T375" s="48"/>
      <c r="U375" s="48"/>
      <c r="V375" s="48"/>
      <c r="W375" s="283"/>
      <c r="X375" s="283"/>
      <c r="Y375" s="283"/>
      <c r="Z375" s="48"/>
      <c r="AA375" s="48"/>
    </row>
    <row r="376" spans="1:27" ht="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8"/>
      <c r="P376" s="48"/>
      <c r="Q376" s="283"/>
      <c r="R376" s="48"/>
      <c r="S376" s="48"/>
      <c r="T376" s="48"/>
      <c r="U376" s="48"/>
      <c r="V376" s="48"/>
      <c r="W376" s="283"/>
      <c r="X376" s="283"/>
      <c r="Y376" s="283"/>
      <c r="Z376" s="48"/>
      <c r="AA376" s="48"/>
    </row>
    <row r="377" spans="1:27" ht="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8"/>
      <c r="P377" s="48"/>
      <c r="Q377" s="283"/>
      <c r="R377" s="48"/>
      <c r="S377" s="48"/>
      <c r="T377" s="48"/>
      <c r="U377" s="48"/>
      <c r="V377" s="48"/>
      <c r="W377" s="283"/>
      <c r="X377" s="283"/>
      <c r="Y377" s="283"/>
      <c r="Z377" s="48"/>
      <c r="AA377" s="48"/>
    </row>
    <row r="378" spans="1:27" ht="1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8"/>
      <c r="P378" s="48"/>
      <c r="Q378" s="283"/>
      <c r="R378" s="48"/>
      <c r="S378" s="48"/>
      <c r="T378" s="48"/>
      <c r="U378" s="48"/>
      <c r="V378" s="48"/>
      <c r="W378" s="283"/>
      <c r="X378" s="283"/>
      <c r="Y378" s="283"/>
      <c r="Z378" s="48"/>
      <c r="AA378" s="48"/>
    </row>
    <row r="379" spans="1:27" ht="1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8"/>
      <c r="P379" s="48"/>
      <c r="Q379" s="283"/>
      <c r="R379" s="48"/>
      <c r="S379" s="48"/>
      <c r="T379" s="48"/>
      <c r="U379" s="48"/>
      <c r="V379" s="48"/>
      <c r="W379" s="283"/>
      <c r="X379" s="283"/>
      <c r="Y379" s="283"/>
      <c r="Z379" s="48"/>
      <c r="AA379" s="48"/>
    </row>
    <row r="380" spans="1:27" ht="1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8"/>
      <c r="P380" s="48"/>
      <c r="Q380" s="283"/>
      <c r="R380" s="48"/>
      <c r="S380" s="48"/>
      <c r="T380" s="48"/>
      <c r="U380" s="48"/>
      <c r="V380" s="48"/>
      <c r="W380" s="283"/>
      <c r="X380" s="283"/>
      <c r="Y380" s="283"/>
      <c r="Z380" s="48"/>
      <c r="AA380" s="48"/>
    </row>
    <row r="381" spans="1:27" ht="1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8"/>
      <c r="P381" s="48"/>
      <c r="Q381" s="283"/>
      <c r="R381" s="48"/>
      <c r="S381" s="48"/>
      <c r="T381" s="48"/>
      <c r="U381" s="48"/>
      <c r="V381" s="48"/>
      <c r="W381" s="283"/>
      <c r="X381" s="283"/>
      <c r="Y381" s="283"/>
      <c r="Z381" s="48"/>
      <c r="AA381" s="48"/>
    </row>
    <row r="382" spans="1:27" ht="1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8"/>
      <c r="P382" s="48"/>
      <c r="Q382" s="283"/>
      <c r="R382" s="48"/>
      <c r="S382" s="48"/>
      <c r="T382" s="48"/>
      <c r="U382" s="48"/>
      <c r="V382" s="48"/>
      <c r="W382" s="283"/>
      <c r="X382" s="283"/>
      <c r="Y382" s="283"/>
      <c r="Z382" s="48"/>
      <c r="AA382" s="48"/>
    </row>
    <row r="383" spans="1:27" ht="1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8"/>
      <c r="P383" s="48"/>
      <c r="Q383" s="283"/>
      <c r="R383" s="48"/>
      <c r="S383" s="48"/>
      <c r="T383" s="48"/>
      <c r="U383" s="48"/>
      <c r="V383" s="48"/>
      <c r="W383" s="283"/>
      <c r="X383" s="283"/>
      <c r="Y383" s="283"/>
      <c r="Z383" s="48"/>
      <c r="AA383" s="48"/>
    </row>
    <row r="384" spans="1:27" ht="1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8"/>
      <c r="P384" s="48"/>
      <c r="Q384" s="283"/>
      <c r="R384" s="48"/>
      <c r="S384" s="48"/>
      <c r="T384" s="48"/>
      <c r="U384" s="48"/>
      <c r="V384" s="48"/>
      <c r="W384" s="283"/>
      <c r="X384" s="283"/>
      <c r="Y384" s="283"/>
      <c r="Z384" s="48"/>
      <c r="AA384" s="48"/>
    </row>
    <row r="385" spans="1:27" ht="1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8"/>
      <c r="P385" s="48"/>
      <c r="Q385" s="283"/>
      <c r="R385" s="48"/>
      <c r="S385" s="48"/>
      <c r="T385" s="48"/>
      <c r="U385" s="48"/>
      <c r="V385" s="48"/>
      <c r="W385" s="283"/>
      <c r="X385" s="283"/>
      <c r="Y385" s="283"/>
      <c r="Z385" s="48"/>
      <c r="AA385" s="48"/>
    </row>
    <row r="386" spans="1:27" ht="1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8"/>
      <c r="P386" s="48"/>
      <c r="Q386" s="283"/>
      <c r="R386" s="48"/>
      <c r="S386" s="48"/>
      <c r="T386" s="48"/>
      <c r="U386" s="48"/>
      <c r="V386" s="48"/>
      <c r="W386" s="283"/>
      <c r="X386" s="283"/>
      <c r="Y386" s="283"/>
      <c r="Z386" s="48"/>
      <c r="AA386" s="48"/>
    </row>
    <row r="387" spans="1:27" ht="1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8"/>
      <c r="P387" s="48"/>
      <c r="Q387" s="283"/>
      <c r="R387" s="48"/>
      <c r="S387" s="48"/>
      <c r="T387" s="48"/>
      <c r="U387" s="48"/>
      <c r="V387" s="48"/>
      <c r="W387" s="283"/>
      <c r="X387" s="283"/>
      <c r="Y387" s="283"/>
      <c r="Z387" s="48"/>
      <c r="AA387" s="48"/>
    </row>
    <row r="388" spans="1:27" ht="1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8"/>
      <c r="P388" s="48"/>
      <c r="Q388" s="283"/>
      <c r="R388" s="48"/>
      <c r="S388" s="48"/>
      <c r="T388" s="48"/>
      <c r="U388" s="48"/>
      <c r="V388" s="48"/>
      <c r="W388" s="283"/>
      <c r="X388" s="283"/>
      <c r="Y388" s="283"/>
      <c r="Z388" s="48"/>
      <c r="AA388" s="48"/>
    </row>
    <row r="389" spans="1:27" ht="1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8"/>
      <c r="P389" s="48"/>
      <c r="Q389" s="283"/>
      <c r="R389" s="48"/>
      <c r="S389" s="48"/>
      <c r="T389" s="48"/>
      <c r="U389" s="48"/>
      <c r="V389" s="48"/>
      <c r="W389" s="283"/>
      <c r="X389" s="283"/>
      <c r="Y389" s="283"/>
      <c r="Z389" s="48"/>
      <c r="AA389" s="48"/>
    </row>
    <row r="390" spans="1:27" ht="1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8"/>
      <c r="P390" s="48"/>
      <c r="Q390" s="283"/>
      <c r="R390" s="48"/>
      <c r="S390" s="48"/>
      <c r="T390" s="48"/>
      <c r="U390" s="48"/>
      <c r="V390" s="48"/>
      <c r="W390" s="283"/>
      <c r="X390" s="283"/>
      <c r="Y390" s="283"/>
      <c r="Z390" s="48"/>
      <c r="AA390" s="48"/>
    </row>
    <row r="391" spans="1:27" ht="1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8"/>
      <c r="P391" s="48"/>
      <c r="Q391" s="283"/>
      <c r="R391" s="48"/>
      <c r="S391" s="48"/>
      <c r="T391" s="48"/>
      <c r="U391" s="48"/>
      <c r="V391" s="48"/>
      <c r="W391" s="283"/>
      <c r="X391" s="283"/>
      <c r="Y391" s="283"/>
      <c r="Z391" s="48"/>
      <c r="AA391" s="48"/>
    </row>
    <row r="392" spans="1:27" ht="1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8"/>
      <c r="P392" s="48"/>
      <c r="Q392" s="283"/>
      <c r="R392" s="48"/>
      <c r="S392" s="48"/>
      <c r="T392" s="48"/>
      <c r="U392" s="48"/>
      <c r="V392" s="48"/>
      <c r="W392" s="283"/>
      <c r="X392" s="283"/>
      <c r="Y392" s="283"/>
      <c r="Z392" s="48"/>
      <c r="AA392" s="48"/>
    </row>
    <row r="393" spans="1:27" ht="1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8"/>
      <c r="P393" s="48"/>
      <c r="Q393" s="283"/>
      <c r="R393" s="48"/>
      <c r="S393" s="48"/>
      <c r="T393" s="48"/>
      <c r="U393" s="48"/>
      <c r="V393" s="48"/>
      <c r="W393" s="283"/>
      <c r="X393" s="283"/>
      <c r="Y393" s="283"/>
      <c r="Z393" s="48"/>
      <c r="AA393" s="48"/>
    </row>
    <row r="394" spans="1:27" ht="1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8"/>
      <c r="P394" s="48"/>
      <c r="Q394" s="283"/>
      <c r="R394" s="48"/>
      <c r="S394" s="48"/>
      <c r="T394" s="48"/>
      <c r="U394" s="48"/>
      <c r="V394" s="48"/>
      <c r="W394" s="283"/>
      <c r="X394" s="283"/>
      <c r="Y394" s="283"/>
      <c r="Z394" s="48"/>
      <c r="AA394" s="48"/>
    </row>
    <row r="395" spans="1:27" ht="1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8"/>
      <c r="P395" s="48"/>
      <c r="Q395" s="283"/>
      <c r="R395" s="48"/>
      <c r="S395" s="48"/>
      <c r="T395" s="48"/>
      <c r="U395" s="48"/>
      <c r="V395" s="48"/>
      <c r="W395" s="283"/>
      <c r="X395" s="283"/>
      <c r="Y395" s="283"/>
      <c r="Z395" s="48"/>
      <c r="AA395" s="48"/>
    </row>
    <row r="396" spans="1:27" ht="1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8"/>
      <c r="P396" s="48"/>
      <c r="Q396" s="283"/>
      <c r="R396" s="48"/>
      <c r="S396" s="48"/>
      <c r="T396" s="48"/>
      <c r="U396" s="48"/>
      <c r="V396" s="48"/>
      <c r="W396" s="283"/>
      <c r="X396" s="283"/>
      <c r="Y396" s="283"/>
      <c r="Z396" s="48"/>
      <c r="AA396" s="48"/>
    </row>
    <row r="397" spans="1:27" ht="1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8"/>
      <c r="P397" s="48"/>
      <c r="Q397" s="283"/>
      <c r="R397" s="48"/>
      <c r="S397" s="48"/>
      <c r="T397" s="48"/>
      <c r="U397" s="48"/>
      <c r="V397" s="48"/>
      <c r="W397" s="283"/>
      <c r="X397" s="283"/>
      <c r="Y397" s="283"/>
      <c r="Z397" s="48"/>
      <c r="AA397" s="48"/>
    </row>
    <row r="398" spans="1:27" ht="1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8"/>
      <c r="P398" s="48"/>
      <c r="Q398" s="283"/>
      <c r="R398" s="48"/>
      <c r="S398" s="48"/>
      <c r="T398" s="48"/>
      <c r="U398" s="48"/>
      <c r="V398" s="48"/>
      <c r="W398" s="283"/>
      <c r="X398" s="283"/>
      <c r="Y398" s="283"/>
      <c r="Z398" s="48"/>
      <c r="AA398" s="48"/>
    </row>
    <row r="399" spans="1:27" ht="1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8"/>
      <c r="P399" s="48"/>
      <c r="Q399" s="283"/>
      <c r="R399" s="48"/>
      <c r="S399" s="48"/>
      <c r="T399" s="48"/>
      <c r="U399" s="48"/>
      <c r="V399" s="48"/>
      <c r="W399" s="283"/>
      <c r="X399" s="283"/>
      <c r="Y399" s="283"/>
      <c r="Z399" s="48"/>
      <c r="AA399" s="48"/>
    </row>
    <row r="400" spans="1:27" ht="1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8"/>
      <c r="P400" s="48"/>
      <c r="Q400" s="283"/>
      <c r="R400" s="48"/>
      <c r="S400" s="48"/>
      <c r="T400" s="48"/>
      <c r="U400" s="48"/>
      <c r="V400" s="48"/>
      <c r="W400" s="283"/>
      <c r="X400" s="283"/>
      <c r="Y400" s="283"/>
      <c r="Z400" s="48"/>
      <c r="AA400" s="48"/>
    </row>
    <row r="401" spans="1:27" ht="1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8"/>
      <c r="P401" s="48"/>
      <c r="Q401" s="283"/>
      <c r="R401" s="48"/>
      <c r="S401" s="48"/>
      <c r="T401" s="48"/>
      <c r="U401" s="48"/>
      <c r="V401" s="48"/>
      <c r="W401" s="283"/>
      <c r="X401" s="283"/>
      <c r="Y401" s="283"/>
      <c r="Z401" s="48"/>
      <c r="AA401" s="48"/>
    </row>
    <row r="402" spans="1:27" ht="1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8"/>
      <c r="P402" s="48"/>
      <c r="Q402" s="283"/>
      <c r="R402" s="48"/>
      <c r="S402" s="48"/>
      <c r="T402" s="48"/>
      <c r="U402" s="48"/>
      <c r="V402" s="48"/>
      <c r="W402" s="283"/>
      <c r="X402" s="283"/>
      <c r="Y402" s="283"/>
      <c r="Z402" s="48"/>
      <c r="AA402" s="48"/>
    </row>
    <row r="403" spans="1:27" ht="1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8"/>
      <c r="P403" s="48"/>
      <c r="Q403" s="283"/>
      <c r="R403" s="48"/>
      <c r="S403" s="48"/>
      <c r="T403" s="48"/>
      <c r="U403" s="48"/>
      <c r="V403" s="48"/>
      <c r="W403" s="283"/>
      <c r="X403" s="283"/>
      <c r="Y403" s="283"/>
      <c r="Z403" s="48"/>
      <c r="AA403" s="48"/>
    </row>
    <row r="404" spans="1:27" ht="1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8"/>
      <c r="P404" s="48"/>
      <c r="Q404" s="283"/>
      <c r="R404" s="48"/>
      <c r="S404" s="48"/>
      <c r="T404" s="48"/>
      <c r="U404" s="48"/>
      <c r="V404" s="48"/>
      <c r="W404" s="283"/>
      <c r="X404" s="283"/>
      <c r="Y404" s="283"/>
      <c r="Z404" s="48"/>
      <c r="AA404" s="48"/>
    </row>
    <row r="405" spans="1:27" ht="1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8"/>
      <c r="P405" s="48"/>
      <c r="Q405" s="283"/>
      <c r="R405" s="48"/>
      <c r="S405" s="48"/>
      <c r="T405" s="48"/>
      <c r="U405" s="48"/>
      <c r="V405" s="48"/>
      <c r="W405" s="283"/>
      <c r="X405" s="283"/>
      <c r="Y405" s="283"/>
      <c r="Z405" s="48"/>
      <c r="AA405" s="48"/>
    </row>
    <row r="406" spans="1:27" ht="1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8"/>
      <c r="P406" s="48"/>
      <c r="Q406" s="283"/>
      <c r="R406" s="48"/>
      <c r="S406" s="48"/>
      <c r="T406" s="48"/>
      <c r="U406" s="48"/>
      <c r="V406" s="48"/>
      <c r="W406" s="283"/>
      <c r="X406" s="283"/>
      <c r="Y406" s="283"/>
      <c r="Z406" s="48"/>
      <c r="AA406" s="48"/>
    </row>
    <row r="407" spans="1:27" ht="1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8"/>
      <c r="P407" s="48"/>
      <c r="Q407" s="283"/>
      <c r="R407" s="48"/>
      <c r="S407" s="48"/>
      <c r="T407" s="48"/>
      <c r="U407" s="48"/>
      <c r="V407" s="48"/>
      <c r="W407" s="283"/>
      <c r="X407" s="283"/>
      <c r="Y407" s="283"/>
      <c r="Z407" s="48"/>
      <c r="AA407" s="48"/>
    </row>
    <row r="408" spans="1:27" ht="1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8"/>
      <c r="P408" s="48"/>
      <c r="Q408" s="283"/>
      <c r="R408" s="48"/>
      <c r="S408" s="48"/>
      <c r="T408" s="48"/>
      <c r="U408" s="48"/>
      <c r="V408" s="48"/>
      <c r="W408" s="283"/>
      <c r="X408" s="283"/>
      <c r="Y408" s="283"/>
      <c r="Z408" s="48"/>
      <c r="AA408" s="48"/>
    </row>
    <row r="409" spans="1:27" ht="1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8"/>
      <c r="P409" s="48"/>
      <c r="Q409" s="283"/>
      <c r="R409" s="48"/>
      <c r="S409" s="48"/>
      <c r="T409" s="48"/>
      <c r="U409" s="48"/>
      <c r="V409" s="48"/>
      <c r="W409" s="283"/>
      <c r="X409" s="283"/>
      <c r="Y409" s="283"/>
      <c r="Z409" s="48"/>
      <c r="AA409" s="48"/>
    </row>
    <row r="410" spans="1:27" ht="1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8"/>
      <c r="P410" s="48"/>
      <c r="Q410" s="283"/>
      <c r="R410" s="48"/>
      <c r="S410" s="48"/>
      <c r="T410" s="48"/>
      <c r="U410" s="48"/>
      <c r="V410" s="48"/>
      <c r="W410" s="283"/>
      <c r="X410" s="283"/>
      <c r="Y410" s="283"/>
      <c r="Z410" s="48"/>
      <c r="AA410" s="48"/>
    </row>
    <row r="411" spans="1:27" ht="1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8"/>
      <c r="P411" s="48"/>
      <c r="Q411" s="283"/>
      <c r="R411" s="48"/>
      <c r="S411" s="48"/>
      <c r="T411" s="48"/>
      <c r="U411" s="48"/>
      <c r="V411" s="48"/>
      <c r="W411" s="283"/>
      <c r="X411" s="283"/>
      <c r="Y411" s="283"/>
      <c r="Z411" s="48"/>
      <c r="AA411" s="48"/>
    </row>
    <row r="412" spans="1:27" ht="1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8"/>
      <c r="P412" s="48"/>
      <c r="Q412" s="283"/>
      <c r="R412" s="48"/>
      <c r="S412" s="48"/>
      <c r="T412" s="48"/>
      <c r="U412" s="48"/>
      <c r="V412" s="48"/>
      <c r="W412" s="283"/>
      <c r="X412" s="283"/>
      <c r="Y412" s="283"/>
      <c r="Z412" s="48"/>
      <c r="AA412" s="48"/>
    </row>
    <row r="413" spans="1:27" ht="1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8"/>
      <c r="P413" s="48"/>
      <c r="Q413" s="283"/>
      <c r="R413" s="48"/>
      <c r="S413" s="48"/>
      <c r="T413" s="48"/>
      <c r="U413" s="48"/>
      <c r="V413" s="48"/>
      <c r="W413" s="283"/>
      <c r="X413" s="283"/>
      <c r="Y413" s="283"/>
      <c r="Z413" s="48"/>
      <c r="AA413" s="48"/>
    </row>
    <row r="414" spans="1:27" ht="1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8"/>
      <c r="P414" s="48"/>
      <c r="Q414" s="283"/>
      <c r="R414" s="48"/>
      <c r="S414" s="48"/>
      <c r="T414" s="48"/>
      <c r="U414" s="48"/>
      <c r="V414" s="48"/>
      <c r="W414" s="283"/>
      <c r="X414" s="283"/>
      <c r="Y414" s="283"/>
      <c r="Z414" s="48"/>
      <c r="AA414" s="48"/>
    </row>
    <row r="415" spans="1:27" ht="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8"/>
      <c r="P415" s="48"/>
      <c r="Q415" s="283"/>
      <c r="R415" s="48"/>
      <c r="S415" s="48"/>
      <c r="T415" s="48"/>
      <c r="U415" s="48"/>
      <c r="V415" s="48"/>
      <c r="W415" s="283"/>
      <c r="X415" s="283"/>
      <c r="Y415" s="283"/>
      <c r="Z415" s="48"/>
      <c r="AA415" s="48"/>
    </row>
    <row r="416" spans="1:27" ht="1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8"/>
      <c r="P416" s="48"/>
      <c r="Q416" s="283"/>
      <c r="R416" s="48"/>
      <c r="S416" s="48"/>
      <c r="T416" s="48"/>
      <c r="U416" s="48"/>
      <c r="V416" s="48"/>
      <c r="W416" s="283"/>
      <c r="X416" s="283"/>
      <c r="Y416" s="283"/>
      <c r="Z416" s="48"/>
      <c r="AA416" s="48"/>
    </row>
    <row r="417" spans="1:27" ht="1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8"/>
      <c r="P417" s="48"/>
      <c r="Q417" s="283"/>
      <c r="R417" s="48"/>
      <c r="S417" s="48"/>
      <c r="T417" s="48"/>
      <c r="U417" s="48"/>
      <c r="V417" s="48"/>
      <c r="W417" s="283"/>
      <c r="X417" s="283"/>
      <c r="Y417" s="283"/>
      <c r="Z417" s="48"/>
      <c r="AA417" s="48"/>
    </row>
    <row r="418" spans="1:27" ht="1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8"/>
      <c r="P418" s="48"/>
      <c r="Q418" s="283"/>
      <c r="R418" s="48"/>
      <c r="S418" s="48"/>
      <c r="T418" s="48"/>
      <c r="U418" s="48"/>
      <c r="V418" s="48"/>
      <c r="W418" s="283"/>
      <c r="X418" s="283"/>
      <c r="Y418" s="283"/>
      <c r="Z418" s="48"/>
      <c r="AA418" s="48"/>
    </row>
    <row r="419" spans="1:27" ht="1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8"/>
      <c r="P419" s="48"/>
      <c r="Q419" s="283"/>
      <c r="R419" s="48"/>
      <c r="S419" s="48"/>
      <c r="T419" s="48"/>
      <c r="U419" s="48"/>
      <c r="V419" s="48"/>
      <c r="W419" s="283"/>
      <c r="X419" s="283"/>
      <c r="Y419" s="283"/>
      <c r="Z419" s="48"/>
      <c r="AA419" s="48"/>
    </row>
    <row r="420" spans="1:27" ht="1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8"/>
      <c r="P420" s="48"/>
      <c r="Q420" s="283"/>
      <c r="R420" s="48"/>
      <c r="S420" s="48"/>
      <c r="T420" s="48"/>
      <c r="U420" s="48"/>
      <c r="V420" s="48"/>
      <c r="W420" s="283"/>
      <c r="X420" s="283"/>
      <c r="Y420" s="283"/>
      <c r="Z420" s="48"/>
      <c r="AA420" s="48"/>
    </row>
    <row r="421" spans="1:27" ht="1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8"/>
      <c r="P421" s="48"/>
      <c r="Q421" s="283"/>
      <c r="R421" s="48"/>
      <c r="S421" s="48"/>
      <c r="T421" s="48"/>
      <c r="U421" s="48"/>
      <c r="V421" s="48"/>
      <c r="W421" s="283"/>
      <c r="X421" s="283"/>
      <c r="Y421" s="283"/>
      <c r="Z421" s="48"/>
      <c r="AA421" s="48"/>
    </row>
    <row r="422" spans="1:27" ht="1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8"/>
      <c r="P422" s="48"/>
      <c r="Q422" s="283"/>
      <c r="R422" s="48"/>
      <c r="S422" s="48"/>
      <c r="T422" s="48"/>
      <c r="U422" s="48"/>
      <c r="V422" s="48"/>
      <c r="W422" s="283"/>
      <c r="X422" s="283"/>
      <c r="Y422" s="283"/>
      <c r="Z422" s="48"/>
      <c r="AA422" s="48"/>
    </row>
    <row r="423" spans="1:27" ht="1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8"/>
      <c r="P423" s="48"/>
      <c r="Q423" s="283"/>
      <c r="R423" s="48"/>
      <c r="S423" s="48"/>
      <c r="T423" s="48"/>
      <c r="U423" s="48"/>
      <c r="V423" s="48"/>
      <c r="W423" s="283"/>
      <c r="X423" s="283"/>
      <c r="Y423" s="283"/>
      <c r="Z423" s="48"/>
      <c r="AA423" s="48"/>
    </row>
    <row r="424" spans="1:27" ht="1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8"/>
      <c r="P424" s="48"/>
      <c r="Q424" s="283"/>
      <c r="R424" s="48"/>
      <c r="S424" s="48"/>
      <c r="T424" s="48"/>
      <c r="U424" s="48"/>
      <c r="V424" s="48"/>
      <c r="W424" s="283"/>
      <c r="X424" s="283"/>
      <c r="Y424" s="283"/>
      <c r="Z424" s="48"/>
      <c r="AA424" s="48"/>
    </row>
    <row r="425" spans="1:27" ht="1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8"/>
      <c r="P425" s="48"/>
      <c r="Q425" s="283"/>
      <c r="R425" s="48"/>
      <c r="S425" s="48"/>
      <c r="T425" s="48"/>
      <c r="U425" s="48"/>
      <c r="V425" s="48"/>
      <c r="W425" s="283"/>
      <c r="X425" s="283"/>
      <c r="Y425" s="283"/>
      <c r="Z425" s="48"/>
      <c r="AA425" s="48"/>
    </row>
    <row r="426" spans="1:27" ht="1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8"/>
      <c r="P426" s="48"/>
      <c r="Q426" s="283"/>
      <c r="R426" s="48"/>
      <c r="S426" s="48"/>
      <c r="T426" s="48"/>
      <c r="U426" s="48"/>
      <c r="V426" s="48"/>
      <c r="W426" s="283"/>
      <c r="X426" s="283"/>
      <c r="Y426" s="283"/>
      <c r="Z426" s="48"/>
      <c r="AA426" s="48"/>
    </row>
    <row r="427" spans="1:27" ht="1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8"/>
      <c r="P427" s="48"/>
      <c r="Q427" s="283"/>
      <c r="R427" s="48"/>
      <c r="S427" s="48"/>
      <c r="T427" s="48"/>
      <c r="U427" s="48"/>
      <c r="V427" s="48"/>
      <c r="W427" s="283"/>
      <c r="X427" s="283"/>
      <c r="Y427" s="283"/>
      <c r="Z427" s="48"/>
      <c r="AA427" s="48"/>
    </row>
    <row r="428" spans="1:27" ht="1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8"/>
      <c r="P428" s="48"/>
      <c r="Q428" s="283"/>
      <c r="R428" s="48"/>
      <c r="S428" s="48"/>
      <c r="T428" s="48"/>
      <c r="U428" s="48"/>
      <c r="V428" s="48"/>
      <c r="W428" s="283"/>
      <c r="X428" s="283"/>
      <c r="Y428" s="283"/>
      <c r="Z428" s="48"/>
      <c r="AA428" s="48"/>
    </row>
    <row r="429" spans="1:27" ht="1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8"/>
      <c r="P429" s="48"/>
      <c r="Q429" s="283"/>
      <c r="R429" s="48"/>
      <c r="S429" s="48"/>
      <c r="T429" s="48"/>
      <c r="U429" s="48"/>
      <c r="V429" s="48"/>
      <c r="W429" s="283"/>
      <c r="X429" s="283"/>
      <c r="Y429" s="283"/>
      <c r="Z429" s="48"/>
      <c r="AA429" s="48"/>
    </row>
    <row r="430" spans="1:27" ht="1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8"/>
      <c r="P430" s="48"/>
      <c r="Q430" s="283"/>
      <c r="R430" s="48"/>
      <c r="S430" s="48"/>
      <c r="T430" s="48"/>
      <c r="U430" s="48"/>
      <c r="V430" s="48"/>
      <c r="W430" s="283"/>
      <c r="X430" s="283"/>
      <c r="Y430" s="283"/>
      <c r="Z430" s="48"/>
      <c r="AA430" s="48"/>
    </row>
    <row r="431" spans="1:27" ht="1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8"/>
      <c r="P431" s="48"/>
      <c r="Q431" s="283"/>
      <c r="R431" s="48"/>
      <c r="S431" s="48"/>
      <c r="T431" s="48"/>
      <c r="U431" s="48"/>
      <c r="V431" s="48"/>
      <c r="W431" s="283"/>
      <c r="X431" s="283"/>
      <c r="Y431" s="283"/>
      <c r="Z431" s="48"/>
      <c r="AA431" s="48"/>
    </row>
    <row r="432" spans="1:27" ht="1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8"/>
      <c r="P432" s="48"/>
      <c r="Q432" s="283"/>
      <c r="R432" s="48"/>
      <c r="S432" s="48"/>
      <c r="T432" s="48"/>
      <c r="U432" s="48"/>
      <c r="V432" s="48"/>
      <c r="W432" s="283"/>
      <c r="X432" s="283"/>
      <c r="Y432" s="283"/>
      <c r="Z432" s="48"/>
      <c r="AA432" s="48"/>
    </row>
    <row r="433" spans="1:27" ht="1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8"/>
      <c r="P433" s="48"/>
      <c r="Q433" s="283"/>
      <c r="R433" s="48"/>
      <c r="S433" s="48"/>
      <c r="T433" s="48"/>
      <c r="U433" s="48"/>
      <c r="V433" s="48"/>
      <c r="W433" s="283"/>
      <c r="X433" s="283"/>
      <c r="Y433" s="283"/>
      <c r="Z433" s="48"/>
      <c r="AA433" s="48"/>
    </row>
    <row r="434" spans="1:27" ht="1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8"/>
      <c r="P434" s="48"/>
      <c r="Q434" s="283"/>
      <c r="R434" s="48"/>
      <c r="S434" s="48"/>
      <c r="T434" s="48"/>
      <c r="U434" s="48"/>
      <c r="V434" s="48"/>
      <c r="W434" s="283"/>
      <c r="X434" s="283"/>
      <c r="Y434" s="283"/>
      <c r="Z434" s="48"/>
      <c r="AA434" s="48"/>
    </row>
    <row r="435" spans="1:27" ht="1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8"/>
      <c r="P435" s="48"/>
      <c r="Q435" s="283"/>
      <c r="R435" s="48"/>
      <c r="S435" s="48"/>
      <c r="T435" s="48"/>
      <c r="U435" s="48"/>
      <c r="V435" s="48"/>
      <c r="W435" s="283"/>
      <c r="X435" s="283"/>
      <c r="Y435" s="283"/>
      <c r="Z435" s="48"/>
      <c r="AA435" s="48"/>
    </row>
    <row r="436" spans="1:27" ht="1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8"/>
      <c r="P436" s="48"/>
      <c r="Q436" s="283"/>
      <c r="R436" s="48"/>
      <c r="S436" s="48"/>
      <c r="T436" s="48"/>
      <c r="U436" s="48"/>
      <c r="V436" s="48"/>
      <c r="W436" s="283"/>
      <c r="X436" s="283"/>
      <c r="Y436" s="283"/>
      <c r="Z436" s="48"/>
      <c r="AA436" s="48"/>
    </row>
    <row r="437" spans="1:27" ht="1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8"/>
      <c r="P437" s="48"/>
      <c r="Q437" s="283"/>
      <c r="R437" s="48"/>
      <c r="S437" s="48"/>
      <c r="T437" s="48"/>
      <c r="U437" s="48"/>
      <c r="V437" s="48"/>
      <c r="W437" s="283"/>
      <c r="X437" s="283"/>
      <c r="Y437" s="283"/>
      <c r="Z437" s="48"/>
      <c r="AA437" s="48"/>
    </row>
    <row r="438" spans="1:27" ht="1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8"/>
      <c r="P438" s="48"/>
      <c r="Q438" s="283"/>
      <c r="R438" s="48"/>
      <c r="S438" s="48"/>
      <c r="T438" s="48"/>
      <c r="U438" s="48"/>
      <c r="V438" s="48"/>
      <c r="W438" s="283"/>
      <c r="X438" s="283"/>
      <c r="Y438" s="283"/>
      <c r="Z438" s="48"/>
      <c r="AA438" s="48"/>
    </row>
    <row r="439" spans="1:27" ht="1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8"/>
      <c r="P439" s="48"/>
      <c r="Q439" s="283"/>
      <c r="R439" s="48"/>
      <c r="S439" s="48"/>
      <c r="T439" s="48"/>
      <c r="U439" s="48"/>
      <c r="V439" s="48"/>
      <c r="W439" s="283"/>
      <c r="X439" s="283"/>
      <c r="Y439" s="283"/>
      <c r="Z439" s="48"/>
      <c r="AA439" s="48"/>
    </row>
    <row r="440" spans="1:27" ht="1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8"/>
      <c r="P440" s="48"/>
      <c r="Q440" s="283"/>
      <c r="R440" s="48"/>
      <c r="S440" s="48"/>
      <c r="T440" s="48"/>
      <c r="U440" s="48"/>
      <c r="V440" s="48"/>
      <c r="W440" s="283"/>
      <c r="X440" s="283"/>
      <c r="Y440" s="283"/>
      <c r="Z440" s="48"/>
      <c r="AA440" s="48"/>
    </row>
    <row r="441" spans="1:27" ht="1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8"/>
      <c r="P441" s="48"/>
      <c r="Q441" s="283"/>
      <c r="R441" s="48"/>
      <c r="S441" s="48"/>
      <c r="T441" s="48"/>
      <c r="U441" s="48"/>
      <c r="V441" s="48"/>
      <c r="W441" s="283"/>
      <c r="X441" s="283"/>
      <c r="Y441" s="283"/>
      <c r="Z441" s="48"/>
      <c r="AA441" s="48"/>
    </row>
    <row r="442" spans="1:27" ht="1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8"/>
      <c r="P442" s="48"/>
      <c r="Q442" s="283"/>
      <c r="R442" s="48"/>
      <c r="S442" s="48"/>
      <c r="T442" s="48"/>
      <c r="U442" s="48"/>
      <c r="V442" s="48"/>
      <c r="W442" s="283"/>
      <c r="X442" s="283"/>
      <c r="Y442" s="283"/>
      <c r="Z442" s="48"/>
      <c r="AA442" s="48"/>
    </row>
    <row r="443" spans="1:27" ht="1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8"/>
      <c r="P443" s="48"/>
      <c r="Q443" s="283"/>
      <c r="R443" s="48"/>
      <c r="S443" s="48"/>
      <c r="T443" s="48"/>
      <c r="U443" s="48"/>
      <c r="V443" s="48"/>
      <c r="W443" s="283"/>
      <c r="X443" s="283"/>
      <c r="Y443" s="283"/>
      <c r="Z443" s="48"/>
      <c r="AA443" s="48"/>
    </row>
    <row r="444" spans="1:27" ht="1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8"/>
      <c r="P444" s="48"/>
      <c r="Q444" s="283"/>
      <c r="R444" s="48"/>
      <c r="S444" s="48"/>
      <c r="T444" s="48"/>
      <c r="U444" s="48"/>
      <c r="V444" s="48"/>
      <c r="W444" s="283"/>
      <c r="X444" s="283"/>
      <c r="Y444" s="283"/>
      <c r="Z444" s="48"/>
      <c r="AA444" s="48"/>
    </row>
    <row r="445" spans="1:27" ht="1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8"/>
      <c r="P445" s="48"/>
      <c r="Q445" s="283"/>
      <c r="R445" s="48"/>
      <c r="S445" s="48"/>
      <c r="T445" s="48"/>
      <c r="U445" s="48"/>
      <c r="V445" s="48"/>
      <c r="W445" s="283"/>
      <c r="X445" s="283"/>
      <c r="Y445" s="283"/>
      <c r="Z445" s="48"/>
      <c r="AA445" s="48"/>
    </row>
    <row r="446" spans="1:27" ht="1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8"/>
      <c r="P446" s="48"/>
      <c r="Q446" s="283"/>
      <c r="R446" s="48"/>
      <c r="S446" s="48"/>
      <c r="T446" s="48"/>
      <c r="U446" s="48"/>
      <c r="V446" s="48"/>
      <c r="W446" s="283"/>
      <c r="X446" s="283"/>
      <c r="Y446" s="283"/>
      <c r="Z446" s="48"/>
      <c r="AA446" s="48"/>
    </row>
    <row r="447" spans="1:27" ht="1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8"/>
      <c r="P447" s="48"/>
      <c r="Q447" s="283"/>
      <c r="R447" s="48"/>
      <c r="S447" s="48"/>
      <c r="T447" s="48"/>
      <c r="U447" s="48"/>
      <c r="V447" s="48"/>
      <c r="W447" s="283"/>
      <c r="X447" s="283"/>
      <c r="Y447" s="283"/>
      <c r="Z447" s="48"/>
      <c r="AA447" s="48"/>
    </row>
    <row r="448" spans="1:27" ht="1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8"/>
      <c r="P448" s="48"/>
      <c r="Q448" s="283"/>
      <c r="R448" s="48"/>
      <c r="S448" s="48"/>
      <c r="T448" s="48"/>
      <c r="U448" s="48"/>
      <c r="V448" s="48"/>
      <c r="W448" s="283"/>
      <c r="X448" s="283"/>
      <c r="Y448" s="283"/>
      <c r="Z448" s="48"/>
      <c r="AA448" s="48"/>
    </row>
    <row r="449" spans="1:27" ht="1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8"/>
      <c r="P449" s="48"/>
      <c r="Q449" s="283"/>
      <c r="R449" s="48"/>
      <c r="S449" s="48"/>
      <c r="T449" s="48"/>
      <c r="U449" s="48"/>
      <c r="V449" s="48"/>
      <c r="W449" s="283"/>
      <c r="X449" s="283"/>
      <c r="Y449" s="283"/>
      <c r="Z449" s="48"/>
      <c r="AA449" s="48"/>
    </row>
    <row r="450" spans="1:27" ht="1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8"/>
      <c r="P450" s="48"/>
      <c r="Q450" s="283"/>
      <c r="R450" s="48"/>
      <c r="S450" s="48"/>
      <c r="T450" s="48"/>
      <c r="U450" s="48"/>
      <c r="V450" s="48"/>
      <c r="W450" s="283"/>
      <c r="X450" s="283"/>
      <c r="Y450" s="283"/>
      <c r="Z450" s="48"/>
      <c r="AA450" s="48"/>
    </row>
    <row r="451" spans="1:27" ht="1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8"/>
      <c r="P451" s="48"/>
      <c r="Q451" s="283"/>
      <c r="R451" s="48"/>
      <c r="S451" s="48"/>
      <c r="T451" s="48"/>
      <c r="U451" s="48"/>
      <c r="V451" s="48"/>
      <c r="W451" s="283"/>
      <c r="X451" s="283"/>
      <c r="Y451" s="283"/>
      <c r="Z451" s="48"/>
      <c r="AA451" s="48"/>
    </row>
    <row r="452" spans="1:27" ht="1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8"/>
      <c r="P452" s="48"/>
      <c r="Q452" s="283"/>
      <c r="R452" s="48"/>
      <c r="S452" s="48"/>
      <c r="T452" s="48"/>
      <c r="U452" s="48"/>
      <c r="V452" s="48"/>
      <c r="W452" s="283"/>
      <c r="X452" s="283"/>
      <c r="Y452" s="283"/>
      <c r="Z452" s="48"/>
      <c r="AA452" s="48"/>
    </row>
    <row r="453" spans="1:27" ht="1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8"/>
      <c r="P453" s="48"/>
      <c r="Q453" s="283"/>
      <c r="R453" s="48"/>
      <c r="S453" s="48"/>
      <c r="T453" s="48"/>
      <c r="U453" s="48"/>
      <c r="V453" s="48"/>
      <c r="W453" s="283"/>
      <c r="X453" s="283"/>
      <c r="Y453" s="283"/>
      <c r="Z453" s="48"/>
      <c r="AA453" s="48"/>
    </row>
    <row r="454" spans="1:27" ht="1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8"/>
      <c r="P454" s="48"/>
      <c r="Q454" s="283"/>
      <c r="R454" s="48"/>
      <c r="S454" s="48"/>
      <c r="T454" s="48"/>
      <c r="U454" s="48"/>
      <c r="V454" s="48"/>
      <c r="W454" s="283"/>
      <c r="X454" s="283"/>
      <c r="Y454" s="283"/>
      <c r="Z454" s="48"/>
      <c r="AA454" s="48"/>
    </row>
    <row r="455" spans="1:27" ht="1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8"/>
      <c r="P455" s="48"/>
      <c r="Q455" s="283"/>
      <c r="R455" s="48"/>
      <c r="S455" s="48"/>
      <c r="T455" s="48"/>
      <c r="U455" s="48"/>
      <c r="V455" s="48"/>
      <c r="W455" s="283"/>
      <c r="X455" s="283"/>
      <c r="Y455" s="283"/>
      <c r="Z455" s="48"/>
      <c r="AA455" s="48"/>
    </row>
    <row r="456" spans="1:27" ht="1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8"/>
      <c r="P456" s="48"/>
      <c r="Q456" s="283"/>
      <c r="R456" s="48"/>
      <c r="S456" s="48"/>
      <c r="T456" s="48"/>
      <c r="U456" s="48"/>
      <c r="V456" s="48"/>
      <c r="W456" s="283"/>
      <c r="X456" s="283"/>
      <c r="Y456" s="283"/>
      <c r="Z456" s="48"/>
      <c r="AA456" s="48"/>
    </row>
    <row r="457" spans="1:27" ht="1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8"/>
      <c r="P457" s="48"/>
      <c r="Q457" s="283"/>
      <c r="R457" s="48"/>
      <c r="S457" s="48"/>
      <c r="T457" s="48"/>
      <c r="U457" s="48"/>
      <c r="V457" s="48"/>
      <c r="W457" s="283"/>
      <c r="X457" s="283"/>
      <c r="Y457" s="283"/>
      <c r="Z457" s="48"/>
      <c r="AA457" s="48"/>
    </row>
    <row r="458" spans="1:27" ht="1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8"/>
      <c r="P458" s="48"/>
      <c r="Q458" s="283"/>
      <c r="R458" s="48"/>
      <c r="S458" s="48"/>
      <c r="T458" s="48"/>
      <c r="U458" s="48"/>
      <c r="V458" s="48"/>
      <c r="W458" s="283"/>
      <c r="X458" s="283"/>
      <c r="Y458" s="283"/>
      <c r="Z458" s="48"/>
      <c r="AA458" s="48"/>
    </row>
    <row r="459" spans="1:27" ht="1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8"/>
      <c r="P459" s="48"/>
      <c r="Q459" s="283"/>
      <c r="R459" s="48"/>
      <c r="S459" s="48"/>
      <c r="T459" s="48"/>
      <c r="U459" s="48"/>
      <c r="V459" s="48"/>
      <c r="W459" s="283"/>
      <c r="X459" s="283"/>
      <c r="Y459" s="283"/>
      <c r="Z459" s="48"/>
      <c r="AA459" s="48"/>
    </row>
    <row r="460" spans="1:27" ht="1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8"/>
      <c r="P460" s="48"/>
      <c r="Q460" s="283"/>
      <c r="R460" s="48"/>
      <c r="S460" s="48"/>
      <c r="T460" s="48"/>
      <c r="U460" s="48"/>
      <c r="V460" s="48"/>
      <c r="W460" s="283"/>
      <c r="X460" s="283"/>
      <c r="Y460" s="283"/>
      <c r="Z460" s="48"/>
      <c r="AA460" s="48"/>
    </row>
    <row r="461" spans="1:27" ht="1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8"/>
      <c r="P461" s="48"/>
      <c r="Q461" s="283"/>
      <c r="R461" s="48"/>
      <c r="S461" s="48"/>
      <c r="T461" s="48"/>
      <c r="U461" s="48"/>
      <c r="V461" s="48"/>
      <c r="W461" s="283"/>
      <c r="X461" s="283"/>
      <c r="Y461" s="283"/>
      <c r="Z461" s="48"/>
      <c r="AA461" s="48"/>
    </row>
    <row r="462" spans="1:27" ht="1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8"/>
      <c r="P462" s="48"/>
      <c r="Q462" s="283"/>
      <c r="R462" s="48"/>
      <c r="S462" s="48"/>
      <c r="T462" s="48"/>
      <c r="U462" s="48"/>
      <c r="V462" s="48"/>
      <c r="W462" s="283"/>
      <c r="X462" s="283"/>
      <c r="Y462" s="283"/>
      <c r="Z462" s="48"/>
      <c r="AA462" s="48"/>
    </row>
    <row r="463" spans="1:27" ht="1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8"/>
      <c r="P463" s="48"/>
      <c r="Q463" s="283"/>
      <c r="R463" s="48"/>
      <c r="S463" s="48"/>
      <c r="T463" s="48"/>
      <c r="U463" s="48"/>
      <c r="V463" s="48"/>
      <c r="W463" s="283"/>
      <c r="X463" s="283"/>
      <c r="Y463" s="283"/>
      <c r="Z463" s="48"/>
      <c r="AA463" s="48"/>
    </row>
    <row r="464" spans="1:27" ht="1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8"/>
      <c r="P464" s="48"/>
      <c r="Q464" s="283"/>
      <c r="R464" s="48"/>
      <c r="S464" s="48"/>
      <c r="T464" s="48"/>
      <c r="U464" s="48"/>
      <c r="V464" s="48"/>
      <c r="W464" s="283"/>
      <c r="X464" s="283"/>
      <c r="Y464" s="283"/>
      <c r="Z464" s="48"/>
      <c r="AA464" s="48"/>
    </row>
    <row r="465" spans="1:27" ht="1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8"/>
      <c r="P465" s="48"/>
      <c r="Q465" s="283"/>
      <c r="R465" s="48"/>
      <c r="S465" s="48"/>
      <c r="T465" s="48"/>
      <c r="U465" s="48"/>
      <c r="V465" s="48"/>
      <c r="W465" s="283"/>
      <c r="X465" s="283"/>
      <c r="Y465" s="283"/>
      <c r="Z465" s="48"/>
      <c r="AA465" s="48"/>
    </row>
    <row r="466" spans="1:27" ht="1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8"/>
      <c r="P466" s="48"/>
      <c r="Q466" s="283"/>
      <c r="R466" s="48"/>
      <c r="S466" s="48"/>
      <c r="T466" s="48"/>
      <c r="U466" s="48"/>
      <c r="V466" s="48"/>
      <c r="W466" s="283"/>
      <c r="X466" s="283"/>
      <c r="Y466" s="283"/>
      <c r="Z466" s="48"/>
      <c r="AA466" s="48"/>
    </row>
    <row r="467" spans="1:27" ht="1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8"/>
      <c r="P467" s="48"/>
      <c r="Q467" s="283"/>
      <c r="R467" s="48"/>
      <c r="S467" s="48"/>
      <c r="T467" s="48"/>
      <c r="U467" s="48"/>
      <c r="V467" s="48"/>
      <c r="W467" s="283"/>
      <c r="X467" s="283"/>
      <c r="Y467" s="283"/>
      <c r="Z467" s="48"/>
      <c r="AA467" s="48"/>
    </row>
    <row r="468" spans="1:27" ht="1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8"/>
      <c r="P468" s="48"/>
      <c r="Q468" s="283"/>
      <c r="R468" s="48"/>
      <c r="S468" s="48"/>
      <c r="T468" s="48"/>
      <c r="U468" s="48"/>
      <c r="V468" s="48"/>
      <c r="W468" s="283"/>
      <c r="X468" s="283"/>
      <c r="Y468" s="283"/>
      <c r="Z468" s="48"/>
      <c r="AA468" s="48"/>
    </row>
    <row r="469" spans="1:27" ht="1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8"/>
      <c r="P469" s="48"/>
      <c r="Q469" s="283"/>
      <c r="R469" s="48"/>
      <c r="S469" s="48"/>
      <c r="T469" s="48"/>
      <c r="U469" s="48"/>
      <c r="V469" s="48"/>
      <c r="W469" s="283"/>
      <c r="X469" s="283"/>
      <c r="Y469" s="283"/>
      <c r="Z469" s="48"/>
      <c r="AA469" s="48"/>
    </row>
    <row r="470" spans="1:27" ht="1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8"/>
      <c r="P470" s="48"/>
      <c r="Q470" s="283"/>
      <c r="R470" s="48"/>
      <c r="S470" s="48"/>
      <c r="T470" s="48"/>
      <c r="U470" s="48"/>
      <c r="V470" s="48"/>
      <c r="W470" s="283"/>
      <c r="X470" s="283"/>
      <c r="Y470" s="283"/>
      <c r="Z470" s="48"/>
      <c r="AA470" s="48"/>
    </row>
    <row r="471" spans="1:27" ht="1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8"/>
      <c r="P471" s="48"/>
      <c r="Q471" s="283"/>
      <c r="R471" s="48"/>
      <c r="S471" s="48"/>
      <c r="T471" s="48"/>
      <c r="U471" s="48"/>
      <c r="V471" s="48"/>
      <c r="W471" s="283"/>
      <c r="X471" s="283"/>
      <c r="Y471" s="283"/>
      <c r="Z471" s="48"/>
      <c r="AA471" s="48"/>
    </row>
    <row r="472" spans="1:27" ht="1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8"/>
      <c r="P472" s="48"/>
      <c r="Q472" s="283"/>
      <c r="R472" s="48"/>
      <c r="S472" s="48"/>
      <c r="T472" s="48"/>
      <c r="U472" s="48"/>
      <c r="V472" s="48"/>
      <c r="W472" s="283"/>
      <c r="X472" s="283"/>
      <c r="Y472" s="283"/>
      <c r="Z472" s="48"/>
      <c r="AA472" s="48"/>
    </row>
    <row r="473" spans="1:27" ht="1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8"/>
      <c r="P473" s="48"/>
      <c r="Q473" s="283"/>
      <c r="R473" s="48"/>
      <c r="S473" s="48"/>
      <c r="T473" s="48"/>
      <c r="U473" s="48"/>
      <c r="V473" s="48"/>
      <c r="W473" s="283"/>
      <c r="X473" s="283"/>
      <c r="Y473" s="283"/>
      <c r="Z473" s="48"/>
      <c r="AA473" s="48"/>
    </row>
    <row r="474" spans="1:27" ht="1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8"/>
      <c r="P474" s="48"/>
      <c r="Q474" s="283"/>
      <c r="R474" s="48"/>
      <c r="S474" s="48"/>
      <c r="T474" s="48"/>
      <c r="U474" s="48"/>
      <c r="V474" s="48"/>
      <c r="W474" s="283"/>
      <c r="X474" s="283"/>
      <c r="Y474" s="283"/>
      <c r="Z474" s="48"/>
      <c r="AA474" s="48"/>
    </row>
    <row r="475" spans="1:27" ht="1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8"/>
      <c r="P475" s="48"/>
      <c r="Q475" s="283"/>
      <c r="R475" s="48"/>
      <c r="S475" s="48"/>
      <c r="T475" s="48"/>
      <c r="U475" s="48"/>
      <c r="V475" s="48"/>
      <c r="W475" s="283"/>
      <c r="X475" s="283"/>
      <c r="Y475" s="283"/>
      <c r="Z475" s="48"/>
      <c r="AA475" s="48"/>
    </row>
    <row r="476" spans="1:27" ht="1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8"/>
      <c r="P476" s="48"/>
      <c r="Q476" s="283"/>
      <c r="R476" s="48"/>
      <c r="S476" s="48"/>
      <c r="T476" s="48"/>
      <c r="U476" s="48"/>
      <c r="V476" s="48"/>
      <c r="W476" s="283"/>
      <c r="X476" s="283"/>
      <c r="Y476" s="283"/>
      <c r="Z476" s="48"/>
      <c r="AA476" s="48"/>
    </row>
    <row r="477" spans="1:27" ht="1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8"/>
      <c r="P477" s="48"/>
      <c r="Q477" s="283"/>
      <c r="R477" s="48"/>
      <c r="S477" s="48"/>
      <c r="T477" s="48"/>
      <c r="U477" s="48"/>
      <c r="V477" s="48"/>
      <c r="W477" s="283"/>
      <c r="X477" s="283"/>
      <c r="Y477" s="283"/>
      <c r="Z477" s="48"/>
      <c r="AA477" s="48"/>
    </row>
    <row r="478" spans="1:27" ht="1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8"/>
      <c r="P478" s="48"/>
      <c r="Q478" s="283"/>
      <c r="R478" s="48"/>
      <c r="S478" s="48"/>
      <c r="T478" s="48"/>
      <c r="U478" s="48"/>
      <c r="V478" s="48"/>
      <c r="W478" s="283"/>
      <c r="X478" s="283"/>
      <c r="Y478" s="283"/>
      <c r="Z478" s="48"/>
      <c r="AA478" s="48"/>
    </row>
    <row r="479" spans="1:27" ht="1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8"/>
      <c r="P479" s="48"/>
      <c r="Q479" s="283"/>
      <c r="R479" s="48"/>
      <c r="S479" s="48"/>
      <c r="T479" s="48"/>
      <c r="U479" s="48"/>
      <c r="V479" s="48"/>
      <c r="W479" s="283"/>
      <c r="X479" s="283"/>
      <c r="Y479" s="283"/>
      <c r="Z479" s="48"/>
      <c r="AA479" s="48"/>
    </row>
    <row r="480" spans="1:27" ht="1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8"/>
      <c r="P480" s="48"/>
      <c r="Q480" s="283"/>
      <c r="R480" s="48"/>
      <c r="S480" s="48"/>
      <c r="T480" s="48"/>
      <c r="U480" s="48"/>
      <c r="V480" s="48"/>
      <c r="W480" s="283"/>
      <c r="X480" s="283"/>
      <c r="Y480" s="283"/>
      <c r="Z480" s="48"/>
      <c r="AA480" s="48"/>
    </row>
    <row r="481" spans="1:27" ht="1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8"/>
      <c r="P481" s="48"/>
      <c r="Q481" s="283"/>
      <c r="R481" s="48"/>
      <c r="S481" s="48"/>
      <c r="T481" s="48"/>
      <c r="U481" s="48"/>
      <c r="V481" s="48"/>
      <c r="W481" s="283"/>
      <c r="X481" s="283"/>
      <c r="Y481" s="283"/>
      <c r="Z481" s="48"/>
      <c r="AA481" s="48"/>
    </row>
    <row r="482" spans="1:27" ht="1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8"/>
      <c r="P482" s="48"/>
      <c r="Q482" s="283"/>
      <c r="R482" s="48"/>
      <c r="S482" s="48"/>
      <c r="T482" s="48"/>
      <c r="U482" s="48"/>
      <c r="V482" s="48"/>
      <c r="W482" s="283"/>
      <c r="X482" s="283"/>
      <c r="Y482" s="283"/>
      <c r="Z482" s="48"/>
      <c r="AA482" s="48"/>
    </row>
    <row r="483" spans="1:27" ht="1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8"/>
      <c r="P483" s="48"/>
      <c r="Q483" s="283"/>
      <c r="R483" s="48"/>
      <c r="S483" s="48"/>
      <c r="T483" s="48"/>
      <c r="U483" s="48"/>
      <c r="V483" s="48"/>
      <c r="W483" s="283"/>
      <c r="X483" s="283"/>
      <c r="Y483" s="283"/>
      <c r="Z483" s="48"/>
      <c r="AA483" s="48"/>
    </row>
    <row r="484" spans="1:27" ht="1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8"/>
      <c r="P484" s="48"/>
      <c r="Q484" s="283"/>
      <c r="R484" s="48"/>
      <c r="S484" s="48"/>
      <c r="T484" s="48"/>
      <c r="U484" s="48"/>
      <c r="V484" s="48"/>
      <c r="W484" s="283"/>
      <c r="X484" s="283"/>
      <c r="Y484" s="283"/>
      <c r="Z484" s="48"/>
      <c r="AA484" s="48"/>
    </row>
    <row r="485" spans="1:27" ht="1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8"/>
      <c r="P485" s="48"/>
      <c r="Q485" s="283"/>
      <c r="R485" s="48"/>
      <c r="S485" s="48"/>
      <c r="T485" s="48"/>
      <c r="U485" s="48"/>
      <c r="V485" s="48"/>
      <c r="W485" s="283"/>
      <c r="X485" s="283"/>
      <c r="Y485" s="283"/>
      <c r="Z485" s="48"/>
      <c r="AA485" s="48"/>
    </row>
    <row r="486" spans="1:27" ht="1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8"/>
      <c r="P486" s="48"/>
      <c r="Q486" s="283"/>
      <c r="R486" s="48"/>
      <c r="S486" s="48"/>
      <c r="T486" s="48"/>
      <c r="U486" s="48"/>
      <c r="V486" s="48"/>
      <c r="W486" s="283"/>
      <c r="X486" s="283"/>
      <c r="Y486" s="283"/>
      <c r="Z486" s="48"/>
      <c r="AA486" s="48"/>
    </row>
    <row r="487" spans="1:27" ht="1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8"/>
      <c r="P487" s="48"/>
      <c r="Q487" s="283"/>
      <c r="R487" s="48"/>
      <c r="S487" s="48"/>
      <c r="T487" s="48"/>
      <c r="U487" s="48"/>
      <c r="V487" s="48"/>
      <c r="W487" s="283"/>
      <c r="X487" s="283"/>
      <c r="Y487" s="283"/>
      <c r="Z487" s="48"/>
      <c r="AA487" s="48"/>
    </row>
    <row r="488" spans="1:27" ht="1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8"/>
      <c r="P488" s="48"/>
      <c r="Q488" s="283"/>
      <c r="R488" s="48"/>
      <c r="S488" s="48"/>
      <c r="T488" s="48"/>
      <c r="U488" s="48"/>
      <c r="V488" s="48"/>
      <c r="W488" s="283"/>
      <c r="X488" s="283"/>
      <c r="Y488" s="283"/>
      <c r="Z488" s="48"/>
      <c r="AA488" s="48"/>
    </row>
    <row r="489" spans="1:27" ht="1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8"/>
      <c r="P489" s="48"/>
      <c r="Q489" s="283"/>
      <c r="R489" s="48"/>
      <c r="S489" s="48"/>
      <c r="T489" s="48"/>
      <c r="U489" s="48"/>
      <c r="V489" s="48"/>
      <c r="W489" s="283"/>
      <c r="X489" s="283"/>
      <c r="Y489" s="283"/>
      <c r="Z489" s="48"/>
      <c r="AA489" s="48"/>
    </row>
    <row r="490" spans="1:27" ht="1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8"/>
      <c r="P490" s="48"/>
      <c r="Q490" s="283"/>
      <c r="R490" s="48"/>
      <c r="S490" s="48"/>
      <c r="T490" s="48"/>
      <c r="U490" s="48"/>
      <c r="V490" s="48"/>
      <c r="W490" s="283"/>
      <c r="X490" s="283"/>
      <c r="Y490" s="283"/>
      <c r="Z490" s="48"/>
      <c r="AA490" s="48"/>
    </row>
    <row r="491" spans="1:27" ht="1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8"/>
      <c r="P491" s="48"/>
      <c r="Q491" s="283"/>
      <c r="R491" s="48"/>
      <c r="S491" s="48"/>
      <c r="T491" s="48"/>
      <c r="U491" s="48"/>
      <c r="V491" s="48"/>
      <c r="W491" s="283"/>
      <c r="X491" s="283"/>
      <c r="Y491" s="283"/>
      <c r="Z491" s="48"/>
      <c r="AA491" s="48"/>
    </row>
    <row r="492" spans="1:27" ht="1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8"/>
      <c r="P492" s="48"/>
      <c r="Q492" s="283"/>
      <c r="R492" s="48"/>
      <c r="S492" s="48"/>
      <c r="T492" s="48"/>
      <c r="U492" s="48"/>
      <c r="V492" s="48"/>
      <c r="W492" s="283"/>
      <c r="X492" s="283"/>
      <c r="Y492" s="283"/>
      <c r="Z492" s="48"/>
      <c r="AA492" s="48"/>
    </row>
    <row r="493" spans="1:27" ht="1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8"/>
      <c r="P493" s="48"/>
      <c r="Q493" s="283"/>
      <c r="R493" s="48"/>
      <c r="S493" s="48"/>
      <c r="T493" s="48"/>
      <c r="U493" s="48"/>
      <c r="V493" s="48"/>
      <c r="W493" s="283"/>
      <c r="X493" s="283"/>
      <c r="Y493" s="283"/>
      <c r="Z493" s="48"/>
      <c r="AA493" s="48"/>
    </row>
    <row r="494" spans="1:27" ht="1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8"/>
      <c r="P494" s="48"/>
      <c r="Q494" s="283"/>
      <c r="R494" s="48"/>
      <c r="S494" s="48"/>
      <c r="T494" s="48"/>
      <c r="U494" s="48"/>
      <c r="V494" s="48"/>
      <c r="W494" s="283"/>
      <c r="X494" s="283"/>
      <c r="Y494" s="283"/>
      <c r="Z494" s="48"/>
      <c r="AA494" s="48"/>
    </row>
    <row r="495" spans="1:27" ht="1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8"/>
      <c r="P495" s="48"/>
      <c r="Q495" s="283"/>
      <c r="R495" s="48"/>
      <c r="S495" s="48"/>
      <c r="T495" s="48"/>
      <c r="U495" s="48"/>
      <c r="V495" s="48"/>
      <c r="W495" s="283"/>
      <c r="X495" s="283"/>
      <c r="Y495" s="283"/>
      <c r="Z495" s="48"/>
      <c r="AA495" s="48"/>
    </row>
    <row r="496" spans="1:27" ht="1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8"/>
      <c r="P496" s="48"/>
      <c r="Q496" s="283"/>
      <c r="R496" s="48"/>
      <c r="S496" s="48"/>
      <c r="T496" s="48"/>
      <c r="U496" s="48"/>
      <c r="V496" s="48"/>
      <c r="W496" s="283"/>
      <c r="X496" s="283"/>
      <c r="Y496" s="283"/>
      <c r="Z496" s="48"/>
      <c r="AA496" s="48"/>
    </row>
    <row r="497" spans="1:27" ht="1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8"/>
      <c r="P497" s="48"/>
      <c r="Q497" s="283"/>
      <c r="R497" s="48"/>
      <c r="S497" s="48"/>
      <c r="T497" s="48"/>
      <c r="U497" s="48"/>
      <c r="V497" s="48"/>
      <c r="W497" s="283"/>
      <c r="X497" s="283"/>
      <c r="Y497" s="283"/>
      <c r="Z497" s="48"/>
      <c r="AA497" s="48"/>
    </row>
    <row r="498" spans="1:27" ht="1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8"/>
      <c r="P498" s="48"/>
      <c r="Q498" s="283"/>
      <c r="R498" s="48"/>
      <c r="S498" s="48"/>
      <c r="T498" s="48"/>
      <c r="U498" s="48"/>
      <c r="V498" s="48"/>
      <c r="W498" s="283"/>
      <c r="X498" s="283"/>
      <c r="Y498" s="283"/>
      <c r="Z498" s="48"/>
      <c r="AA498" s="48"/>
    </row>
    <row r="499" spans="1:27" ht="1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8"/>
      <c r="P499" s="48"/>
      <c r="Q499" s="283"/>
      <c r="R499" s="48"/>
      <c r="S499" s="48"/>
      <c r="T499" s="48"/>
      <c r="U499" s="48"/>
      <c r="V499" s="48"/>
      <c r="W499" s="283"/>
      <c r="X499" s="283"/>
      <c r="Y499" s="283"/>
      <c r="Z499" s="48"/>
      <c r="AA499" s="48"/>
    </row>
    <row r="500" spans="1:27" ht="1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8"/>
      <c r="P500" s="48"/>
      <c r="Q500" s="283"/>
      <c r="R500" s="48"/>
      <c r="S500" s="48"/>
      <c r="T500" s="48"/>
      <c r="U500" s="48"/>
      <c r="V500" s="48"/>
      <c r="W500" s="283"/>
      <c r="X500" s="283"/>
      <c r="Y500" s="283"/>
      <c r="Z500" s="48"/>
      <c r="AA500" s="48"/>
    </row>
    <row r="501" spans="1:27" ht="1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8"/>
      <c r="P501" s="48"/>
      <c r="Q501" s="283"/>
      <c r="R501" s="48"/>
      <c r="S501" s="48"/>
      <c r="T501" s="48"/>
      <c r="U501" s="48"/>
      <c r="V501" s="48"/>
      <c r="W501" s="283"/>
      <c r="X501" s="283"/>
      <c r="Y501" s="283"/>
      <c r="Z501" s="48"/>
      <c r="AA501" s="48"/>
    </row>
    <row r="502" spans="1:27" ht="1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8"/>
      <c r="P502" s="48"/>
      <c r="Q502" s="283"/>
      <c r="R502" s="48"/>
      <c r="S502" s="48"/>
      <c r="T502" s="48"/>
      <c r="U502" s="48"/>
      <c r="V502" s="48"/>
      <c r="W502" s="283"/>
      <c r="X502" s="283"/>
      <c r="Y502" s="283"/>
      <c r="Z502" s="48"/>
      <c r="AA502" s="48"/>
    </row>
    <row r="503" spans="1:27" ht="1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8"/>
      <c r="P503" s="48"/>
      <c r="Q503" s="283"/>
      <c r="R503" s="48"/>
      <c r="S503" s="48"/>
      <c r="T503" s="48"/>
      <c r="U503" s="48"/>
      <c r="V503" s="48"/>
      <c r="W503" s="283"/>
      <c r="X503" s="283"/>
      <c r="Y503" s="283"/>
      <c r="Z503" s="48"/>
      <c r="AA503" s="48"/>
    </row>
    <row r="504" spans="1:27" ht="1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8"/>
      <c r="P504" s="48"/>
      <c r="Q504" s="283"/>
      <c r="R504" s="48"/>
      <c r="S504" s="48"/>
      <c r="T504" s="48"/>
      <c r="U504" s="48"/>
      <c r="V504" s="48"/>
      <c r="W504" s="283"/>
      <c r="X504" s="283"/>
      <c r="Y504" s="283"/>
      <c r="Z504" s="48"/>
      <c r="AA504" s="48"/>
    </row>
    <row r="505" spans="1:27" ht="1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283"/>
      <c r="R505" s="48"/>
      <c r="S505" s="48"/>
      <c r="T505" s="48"/>
      <c r="U505" s="48"/>
      <c r="V505" s="48"/>
      <c r="W505" s="283"/>
      <c r="X505" s="283"/>
      <c r="Y505" s="283"/>
      <c r="Z505" s="48"/>
      <c r="AA505" s="48"/>
    </row>
    <row r="506" spans="1:27" ht="1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283"/>
      <c r="R506" s="48"/>
      <c r="S506" s="48"/>
      <c r="T506" s="48"/>
      <c r="U506" s="48"/>
      <c r="V506" s="48"/>
      <c r="W506" s="283"/>
      <c r="X506" s="283"/>
      <c r="Y506" s="283"/>
      <c r="Z506" s="48"/>
      <c r="AA506" s="48"/>
    </row>
    <row r="507" spans="1:27" ht="1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283"/>
      <c r="R507" s="48"/>
      <c r="S507" s="48"/>
      <c r="T507" s="48"/>
      <c r="U507" s="48"/>
      <c r="V507" s="48"/>
      <c r="W507" s="283"/>
      <c r="X507" s="283"/>
      <c r="Y507" s="283"/>
      <c r="Z507" s="48"/>
      <c r="AA507" s="48"/>
    </row>
    <row r="508" spans="1:27" ht="1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283"/>
      <c r="R508" s="48"/>
      <c r="S508" s="48"/>
      <c r="T508" s="48"/>
      <c r="U508" s="48"/>
      <c r="V508" s="48"/>
      <c r="W508" s="283"/>
      <c r="X508" s="283"/>
      <c r="Y508" s="283"/>
      <c r="Z508" s="48"/>
      <c r="AA508" s="48"/>
    </row>
    <row r="509" spans="1:27" ht="1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283"/>
      <c r="R509" s="48"/>
      <c r="S509" s="48"/>
      <c r="T509" s="48"/>
      <c r="U509" s="48"/>
      <c r="V509" s="48"/>
      <c r="W509" s="283"/>
      <c r="X509" s="283"/>
      <c r="Y509" s="283"/>
      <c r="Z509" s="48"/>
      <c r="AA509" s="48"/>
    </row>
  </sheetData>
  <mergeCells count="43">
    <mergeCell ref="C138:AA138"/>
    <mergeCell ref="A121:B121"/>
    <mergeCell ref="A133:B133"/>
    <mergeCell ref="A105:B105"/>
    <mergeCell ref="A1:AA1"/>
    <mergeCell ref="A37:B37"/>
    <mergeCell ref="A59:B59"/>
    <mergeCell ref="A3:B3"/>
    <mergeCell ref="C3:AA3"/>
    <mergeCell ref="A19:B19"/>
    <mergeCell ref="A35:B35"/>
    <mergeCell ref="C35:AA35"/>
    <mergeCell ref="A5:B5"/>
    <mergeCell ref="A4:B4"/>
    <mergeCell ref="A36:B36"/>
    <mergeCell ref="A104:B104"/>
    <mergeCell ref="A103:B103"/>
    <mergeCell ref="C103:AA103"/>
    <mergeCell ref="C69:AA69"/>
    <mergeCell ref="A70:B70"/>
    <mergeCell ref="A71:B71"/>
    <mergeCell ref="A88:B88"/>
    <mergeCell ref="A69:B69"/>
    <mergeCell ref="A210:B210"/>
    <mergeCell ref="A208:A209"/>
    <mergeCell ref="A138:B138"/>
    <mergeCell ref="A139:B139"/>
    <mergeCell ref="A197:B197"/>
    <mergeCell ref="A179:B179"/>
    <mergeCell ref="A186:B186"/>
    <mergeCell ref="A153:B153"/>
    <mergeCell ref="A166:B166"/>
    <mergeCell ref="A173:B173"/>
    <mergeCell ref="C171:AA171"/>
    <mergeCell ref="A192:B192"/>
    <mergeCell ref="A140:B140"/>
    <mergeCell ref="A145:B145"/>
    <mergeCell ref="A207:B207"/>
    <mergeCell ref="A205:B205"/>
    <mergeCell ref="C205:AA205"/>
    <mergeCell ref="A172:B172"/>
    <mergeCell ref="A171:B171"/>
    <mergeCell ref="A206:B206"/>
  </mergeCells>
  <phoneticPr fontId="0" type="noConversion"/>
  <pageMargins left="0.59055118110236227" right="0.59055118110236227" top="0.78740157480314965" bottom="0.78740157480314965" header="0" footer="0.51181102362204722"/>
  <pageSetup paperSize="9" scale="97" orientation="landscape" r:id="rId1"/>
  <headerFooter alignWithMargins="0">
    <oddFooter>&amp;C&amp;"Times New Roman,курсив"Замеры на питающих подстанциях 21.06.2017г.</oddFooter>
  </headerFooter>
  <rowBreaks count="1" manualBreakCount="1">
    <brk id="170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9"/>
  <sheetViews>
    <sheetView tabSelected="1" topLeftCell="A268" zoomScale="101" zoomScaleNormal="101" zoomScaleSheetLayoutView="78" workbookViewId="0">
      <selection activeCell="M307" sqref="M307"/>
    </sheetView>
  </sheetViews>
  <sheetFormatPr defaultRowHeight="12.75"/>
  <cols>
    <col min="2" max="4" width="5.28515625" customWidth="1"/>
    <col min="5" max="5" width="5.5703125" customWidth="1"/>
    <col min="6" max="8" width="5.28515625" customWidth="1"/>
    <col min="9" max="9" width="6.140625" customWidth="1"/>
    <col min="10" max="10" width="5.85546875" customWidth="1"/>
    <col min="11" max="13" width="5.28515625" customWidth="1"/>
    <col min="14" max="15" width="5.7109375" customWidth="1"/>
    <col min="16" max="16" width="5.28515625" customWidth="1"/>
    <col min="17" max="17" width="5.5703125" customWidth="1"/>
    <col min="18" max="25" width="5.28515625" customWidth="1"/>
    <col min="26" max="28" width="6.7109375" customWidth="1"/>
  </cols>
  <sheetData>
    <row r="1" spans="1:30" ht="15.75">
      <c r="A1" s="324" t="s">
        <v>15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6"/>
      <c r="AA1" s="36"/>
      <c r="AB1" s="36"/>
      <c r="AC1" s="36"/>
      <c r="AD1" s="36"/>
    </row>
    <row r="2" spans="1:30" ht="0.7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64"/>
      <c r="AA2" s="64"/>
      <c r="AB2" s="64"/>
      <c r="AC2" s="64"/>
      <c r="AD2" s="64"/>
    </row>
    <row r="3" spans="1:30" ht="12" customHeight="1">
      <c r="A3" s="387" t="s">
        <v>602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64"/>
      <c r="AA3" s="64"/>
      <c r="AB3" s="64"/>
      <c r="AC3" s="64"/>
      <c r="AD3" s="64"/>
    </row>
    <row r="4" spans="1:30">
      <c r="A4" s="365" t="s">
        <v>16</v>
      </c>
      <c r="B4" s="360" t="s">
        <v>17</v>
      </c>
      <c r="C4" s="361"/>
      <c r="D4" s="361"/>
      <c r="E4" s="361"/>
      <c r="F4" s="361"/>
      <c r="G4" s="362"/>
      <c r="H4" s="360" t="s">
        <v>18</v>
      </c>
      <c r="I4" s="361"/>
      <c r="J4" s="361"/>
      <c r="K4" s="361"/>
      <c r="L4" s="361"/>
      <c r="M4" s="362"/>
      <c r="N4" s="360" t="s">
        <v>19</v>
      </c>
      <c r="O4" s="361"/>
      <c r="P4" s="361"/>
      <c r="Q4" s="361"/>
      <c r="R4" s="361"/>
      <c r="S4" s="362"/>
      <c r="T4" s="360" t="s">
        <v>20</v>
      </c>
      <c r="U4" s="361"/>
      <c r="V4" s="361"/>
      <c r="W4" s="361"/>
      <c r="X4" s="361"/>
      <c r="Y4" s="362"/>
    </row>
    <row r="5" spans="1:30">
      <c r="A5" s="365"/>
      <c r="B5" s="62" t="str">
        <f>'Замеры РП'!$E$4</f>
        <v>4.00</v>
      </c>
      <c r="C5" s="62" t="str">
        <f>'Замеры РП'!$F$4</f>
        <v>9.00</v>
      </c>
      <c r="D5" s="62" t="str">
        <f>'Замеры РП'!$G$4</f>
        <v>14.00</v>
      </c>
      <c r="E5" s="62" t="str">
        <f>'Замеры РП'!$H$4</f>
        <v>18.00</v>
      </c>
      <c r="F5" s="62" t="str">
        <f>'Замеры РП'!$I$4</f>
        <v>20.00</v>
      </c>
      <c r="G5" s="62" t="str">
        <f>'Замеры РП'!$J$4</f>
        <v>22.00</v>
      </c>
      <c r="H5" s="62" t="str">
        <f>'Замеры РП'!$E$4</f>
        <v>4.00</v>
      </c>
      <c r="I5" s="62" t="str">
        <f>'Замеры РП'!$F$4</f>
        <v>9.00</v>
      </c>
      <c r="J5" s="62" t="str">
        <f>'Замеры РП'!$G$4</f>
        <v>14.00</v>
      </c>
      <c r="K5" s="62" t="str">
        <f>'Замеры РП'!$H$4</f>
        <v>18.00</v>
      </c>
      <c r="L5" s="62" t="str">
        <f>'Замеры РП'!$I$4</f>
        <v>20.00</v>
      </c>
      <c r="M5" s="62" t="str">
        <f>'Замеры РП'!$J$4</f>
        <v>22.00</v>
      </c>
      <c r="N5" s="62" t="str">
        <f>'Замеры РП'!$E$4</f>
        <v>4.00</v>
      </c>
      <c r="O5" s="62" t="str">
        <f>'Замеры РП'!$F$4</f>
        <v>9.00</v>
      </c>
      <c r="P5" s="62" t="str">
        <f>'Замеры РП'!$G$4</f>
        <v>14.00</v>
      </c>
      <c r="Q5" s="62" t="str">
        <f>'Замеры РП'!$H$4</f>
        <v>18.00</v>
      </c>
      <c r="R5" s="62" t="str">
        <f>'Замеры РП'!$I$4</f>
        <v>20.00</v>
      </c>
      <c r="S5" s="62" t="str">
        <f>'Замеры РП'!$J$4</f>
        <v>22.00</v>
      </c>
      <c r="T5" s="62" t="str">
        <f>'Замеры РП'!$E$4</f>
        <v>4.00</v>
      </c>
      <c r="U5" s="62" t="str">
        <f>'Замеры РП'!$F$4</f>
        <v>9.00</v>
      </c>
      <c r="V5" s="62" t="str">
        <f>'Замеры РП'!$G$4</f>
        <v>14.00</v>
      </c>
      <c r="W5" s="62" t="str">
        <f>'Замеры РП'!$H$4</f>
        <v>18.00</v>
      </c>
      <c r="X5" s="62" t="str">
        <f>'Замеры РП'!$I$4</f>
        <v>20.00</v>
      </c>
      <c r="Y5" s="62" t="str">
        <f>'Замеры РП'!$J$4</f>
        <v>22.00</v>
      </c>
    </row>
    <row r="6" spans="1:30">
      <c r="A6" s="49" t="s">
        <v>22</v>
      </c>
      <c r="B6" s="49">
        <f>'Замеры ИСК'!G7</f>
        <v>34</v>
      </c>
      <c r="C6" s="49">
        <f>'Замеры ИСК'!L7</f>
        <v>60</v>
      </c>
      <c r="D6" s="49">
        <f>'Замеры ИСК'!Q7</f>
        <v>87</v>
      </c>
      <c r="E6" s="49">
        <f>'Замеры ИСК'!U7</f>
        <v>82</v>
      </c>
      <c r="F6" s="49">
        <f>'Замеры ИСК'!W7</f>
        <v>86</v>
      </c>
      <c r="G6" s="49">
        <f>'Замеры ИСК'!Y7</f>
        <v>62</v>
      </c>
      <c r="H6" s="49">
        <f>'Замеры ИСК'!G8</f>
        <v>97</v>
      </c>
      <c r="I6" s="49">
        <f>'Замеры ИСК'!L8</f>
        <v>138</v>
      </c>
      <c r="J6" s="49">
        <f>'Замеры ИСК'!Q8</f>
        <v>148</v>
      </c>
      <c r="K6" s="49">
        <f>'Замеры ИСК'!U8</f>
        <v>142</v>
      </c>
      <c r="L6" s="49">
        <f>'Замеры ИСК'!W8</f>
        <v>155</v>
      </c>
      <c r="M6" s="49">
        <f>'Замеры ИСК'!Y8</f>
        <v>157</v>
      </c>
      <c r="N6" s="49">
        <f>'Замеры ИСК'!G12</f>
        <v>72</v>
      </c>
      <c r="O6" s="49">
        <f>'Замеры ИСК'!L12</f>
        <v>134</v>
      </c>
      <c r="P6" s="49">
        <f>'Замеры ИСК'!Q12</f>
        <v>149</v>
      </c>
      <c r="Q6" s="49">
        <f>'Замеры ИСК'!U12</f>
        <v>128</v>
      </c>
      <c r="R6" s="49">
        <f>'Замеры ИСК'!W12</f>
        <v>131</v>
      </c>
      <c r="S6" s="49">
        <f>'Замеры ИСК'!Y12</f>
        <v>133</v>
      </c>
      <c r="T6" s="65">
        <f>'Замеры ИСК'!G13</f>
        <v>108</v>
      </c>
      <c r="U6" s="65">
        <f>'Замеры ИСК'!L13</f>
        <v>141</v>
      </c>
      <c r="V6" s="65">
        <f>'Замеры ИСК'!Q13</f>
        <v>150</v>
      </c>
      <c r="W6" s="65">
        <f>'Замеры ИСК'!U13</f>
        <v>142</v>
      </c>
      <c r="X6" s="65">
        <f>'Замеры ИСК'!W13</f>
        <v>130</v>
      </c>
      <c r="Y6" s="65">
        <f>'Замеры ИСК'!Y13</f>
        <v>138</v>
      </c>
    </row>
    <row r="7" spans="1:30">
      <c r="A7" s="49" t="s">
        <v>23</v>
      </c>
      <c r="B7" s="49">
        <f>'Замеры ИСК'!G6</f>
        <v>6.4</v>
      </c>
      <c r="C7" s="49">
        <f>'Замеры ИСК'!L6</f>
        <v>6.3</v>
      </c>
      <c r="D7" s="49">
        <f>'Замеры ИСК'!Q6</f>
        <v>6.3</v>
      </c>
      <c r="E7" s="49">
        <f>'Замеры ИСК'!U6</f>
        <v>6.3</v>
      </c>
      <c r="F7" s="49">
        <f>'Замеры ИСК'!W6</f>
        <v>6.3</v>
      </c>
      <c r="G7" s="49">
        <f>'Замеры ИСК'!Y6</f>
        <v>6.4</v>
      </c>
      <c r="H7" s="49">
        <f>'Замеры ИСК'!G6</f>
        <v>6.4</v>
      </c>
      <c r="I7" s="49">
        <f>'Замеры ИСК'!L6</f>
        <v>6.3</v>
      </c>
      <c r="J7" s="49">
        <f>'Замеры ИСК'!Q6</f>
        <v>6.3</v>
      </c>
      <c r="K7" s="49">
        <f>'Замеры ИСК'!U6</f>
        <v>6.3</v>
      </c>
      <c r="L7" s="49">
        <f>'Замеры ИСК'!W6</f>
        <v>6.3</v>
      </c>
      <c r="M7" s="49">
        <f>'Замеры ИСК'!Y6</f>
        <v>6.4</v>
      </c>
      <c r="N7" s="49">
        <f>'Замеры ИСК'!G10</f>
        <v>6.4</v>
      </c>
      <c r="O7" s="49">
        <f>'Замеры ИСК'!L10</f>
        <v>6.3</v>
      </c>
      <c r="P7" s="49">
        <f>'Замеры ИСК'!Q10</f>
        <v>6.3</v>
      </c>
      <c r="Q7" s="49">
        <f>'Замеры ИСК'!U10</f>
        <v>6.3</v>
      </c>
      <c r="R7" s="49">
        <f>'Замеры ИСК'!W10</f>
        <v>6.3</v>
      </c>
      <c r="S7" s="49">
        <f>'Замеры ИСК'!Y10</f>
        <v>6.4</v>
      </c>
      <c r="T7" s="49">
        <f>'Замеры ИСК'!G10</f>
        <v>6.4</v>
      </c>
      <c r="U7" s="49">
        <f>'Замеры ИСК'!L10</f>
        <v>6.3</v>
      </c>
      <c r="V7" s="49">
        <f>'Замеры ИСК'!Q10</f>
        <v>6.3</v>
      </c>
      <c r="W7" s="49">
        <f>'Замеры ИСК'!U10</f>
        <v>6.3</v>
      </c>
      <c r="X7" s="49">
        <f>'Замеры ИСК'!W10</f>
        <v>6.3</v>
      </c>
      <c r="Y7" s="49">
        <f>'Замеры ИСК'!Y10</f>
        <v>6.4</v>
      </c>
    </row>
    <row r="8" spans="1:30">
      <c r="A8" s="49" t="s">
        <v>24</v>
      </c>
      <c r="B8" s="50">
        <f>1.732*B7*(B6/1000)*0.8</f>
        <v>0.30150656000000009</v>
      </c>
      <c r="C8" s="50">
        <f t="shared" ref="C8:S8" si="0">1.732*C7*(C6/1000)*0.8</f>
        <v>0.52375680000000002</v>
      </c>
      <c r="D8" s="50">
        <f t="shared" si="0"/>
        <v>0.75944736000000002</v>
      </c>
      <c r="E8" s="50">
        <f t="shared" si="0"/>
        <v>0.71580096000000015</v>
      </c>
      <c r="F8" s="50">
        <f t="shared" si="0"/>
        <v>0.75071807999999995</v>
      </c>
      <c r="G8" s="50">
        <f t="shared" si="0"/>
        <v>0.54980608000000009</v>
      </c>
      <c r="H8" s="50">
        <f t="shared" si="0"/>
        <v>0.86018048000000025</v>
      </c>
      <c r="I8" s="50">
        <f t="shared" si="0"/>
        <v>1.20464064</v>
      </c>
      <c r="J8" s="50">
        <f t="shared" si="0"/>
        <v>1.29193344</v>
      </c>
      <c r="K8" s="50">
        <f t="shared" si="0"/>
        <v>1.2395577600000001</v>
      </c>
      <c r="L8" s="50">
        <f t="shared" si="0"/>
        <v>1.3530384</v>
      </c>
      <c r="M8" s="50">
        <f t="shared" si="0"/>
        <v>1.3922508800000002</v>
      </c>
      <c r="N8" s="50">
        <f t="shared" si="0"/>
        <v>0.63848448000000013</v>
      </c>
      <c r="O8" s="50">
        <f t="shared" si="0"/>
        <v>1.1697235200000002</v>
      </c>
      <c r="P8" s="50">
        <f t="shared" si="0"/>
        <v>1.30066272</v>
      </c>
      <c r="Q8" s="50">
        <f t="shared" si="0"/>
        <v>1.1173478400000001</v>
      </c>
      <c r="R8" s="50">
        <f t="shared" si="0"/>
        <v>1.1435356800000001</v>
      </c>
      <c r="S8" s="50">
        <f t="shared" si="0"/>
        <v>1.1794227200000003</v>
      </c>
      <c r="T8" s="50">
        <f t="shared" ref="T8:Y8" si="1">1.732*T7*(T6/1000)*0.8</f>
        <v>0.95772672000000014</v>
      </c>
      <c r="U8" s="50">
        <f t="shared" si="1"/>
        <v>1.23082848</v>
      </c>
      <c r="V8" s="50">
        <f t="shared" si="1"/>
        <v>1.3093919999999999</v>
      </c>
      <c r="W8" s="50">
        <f t="shared" si="1"/>
        <v>1.2395577600000001</v>
      </c>
      <c r="X8" s="50">
        <f t="shared" si="1"/>
        <v>1.1348064000000002</v>
      </c>
      <c r="Y8" s="50">
        <f t="shared" si="1"/>
        <v>1.2237619200000003</v>
      </c>
    </row>
    <row r="9" spans="1:30">
      <c r="A9" s="365" t="s">
        <v>16</v>
      </c>
      <c r="B9" s="360" t="s">
        <v>25</v>
      </c>
      <c r="C9" s="361"/>
      <c r="D9" s="361"/>
      <c r="E9" s="361"/>
      <c r="F9" s="361"/>
      <c r="G9" s="362"/>
      <c r="H9" s="360" t="s">
        <v>21</v>
      </c>
      <c r="I9" s="361"/>
      <c r="J9" s="361"/>
      <c r="K9" s="361"/>
      <c r="L9" s="361"/>
      <c r="M9" s="362"/>
      <c r="N9" s="360" t="s">
        <v>65</v>
      </c>
      <c r="O9" s="361"/>
      <c r="P9" s="361"/>
      <c r="Q9" s="361"/>
      <c r="R9" s="361"/>
      <c r="S9" s="362"/>
      <c r="T9" s="39"/>
      <c r="U9" s="39"/>
      <c r="V9" s="39"/>
      <c r="W9" s="39"/>
      <c r="X9" s="39"/>
      <c r="Y9" s="39"/>
      <c r="Z9" s="39"/>
      <c r="AA9" s="39"/>
      <c r="AB9" s="39"/>
    </row>
    <row r="10" spans="1:30">
      <c r="A10" s="365"/>
      <c r="B10" s="62" t="str">
        <f>'Замеры РП'!$E$4</f>
        <v>4.00</v>
      </c>
      <c r="C10" s="62" t="str">
        <f>'Замеры РП'!$F$4</f>
        <v>9.00</v>
      </c>
      <c r="D10" s="62" t="str">
        <f>'Замеры РП'!$G$4</f>
        <v>14.00</v>
      </c>
      <c r="E10" s="62" t="str">
        <f>'Замеры РП'!$H$4</f>
        <v>18.00</v>
      </c>
      <c r="F10" s="62" t="str">
        <f>'Замеры РП'!$I$4</f>
        <v>20.00</v>
      </c>
      <c r="G10" s="62" t="str">
        <f>'Замеры РП'!$J$4</f>
        <v>22.00</v>
      </c>
      <c r="H10" s="62" t="str">
        <f>'Замеры РП'!$E$4</f>
        <v>4.00</v>
      </c>
      <c r="I10" s="62" t="str">
        <f>'Замеры РП'!$F$4</f>
        <v>9.00</v>
      </c>
      <c r="J10" s="62" t="str">
        <f>'Замеры РП'!$G$4</f>
        <v>14.00</v>
      </c>
      <c r="K10" s="62" t="str">
        <f>'Замеры РП'!$H$4</f>
        <v>18.00</v>
      </c>
      <c r="L10" s="62" t="str">
        <f>'Замеры РП'!$I$4</f>
        <v>20.00</v>
      </c>
      <c r="M10" s="62" t="str">
        <f>'Замеры РП'!$J$4</f>
        <v>22.00</v>
      </c>
      <c r="N10" s="62" t="str">
        <f>'Замеры РП'!$E$4</f>
        <v>4.00</v>
      </c>
      <c r="O10" s="62" t="str">
        <f>'Замеры РП'!$F$4</f>
        <v>9.00</v>
      </c>
      <c r="P10" s="62" t="str">
        <f>'Замеры РП'!$G$4</f>
        <v>14.00</v>
      </c>
      <c r="Q10" s="62" t="str">
        <f>'Замеры РП'!$H$4</f>
        <v>18.00</v>
      </c>
      <c r="R10" s="62" t="str">
        <f>'Замеры РП'!$I$4</f>
        <v>20.00</v>
      </c>
      <c r="S10" s="62" t="str">
        <f>'Замеры РП'!$J$4</f>
        <v>22.00</v>
      </c>
      <c r="T10" s="39"/>
      <c r="U10" s="39"/>
      <c r="V10" s="39"/>
      <c r="W10" s="39"/>
      <c r="X10" s="39"/>
      <c r="Y10" s="39"/>
      <c r="Z10" s="39"/>
      <c r="AA10" s="39"/>
      <c r="AB10" s="39"/>
    </row>
    <row r="11" spans="1:30">
      <c r="A11" s="49" t="s">
        <v>22</v>
      </c>
      <c r="B11" s="49">
        <f>'Замеры ИСК'!G17</f>
        <v>0</v>
      </c>
      <c r="C11" s="49">
        <f>'Замеры ИСК'!L17</f>
        <v>4</v>
      </c>
      <c r="D11" s="49">
        <f>'Замеры ИСК'!Q17</f>
        <v>4</v>
      </c>
      <c r="E11" s="49">
        <f>'Замеры ИСК'!U17</f>
        <v>4</v>
      </c>
      <c r="F11" s="49">
        <f>'Замеры ИСК'!W17</f>
        <v>2</v>
      </c>
      <c r="G11" s="49">
        <f>'Замеры ИСК'!Y17</f>
        <v>1</v>
      </c>
      <c r="H11" s="49">
        <f>'Замеры ИСК'!G15</f>
        <v>108</v>
      </c>
      <c r="I11" s="49">
        <f>'Замеры ИСК'!L15</f>
        <v>141</v>
      </c>
      <c r="J11" s="49">
        <f>'Замеры ИСК'!Q15</f>
        <v>150</v>
      </c>
      <c r="K11" s="67">
        <f>'Замеры ИСК'!U15</f>
        <v>142</v>
      </c>
      <c r="L11" s="67">
        <f>'Замеры ИСК'!W15</f>
        <v>130</v>
      </c>
      <c r="M11" s="67">
        <f>'Замеры ИСК'!Y15</f>
        <v>138</v>
      </c>
      <c r="N11" s="49">
        <f>'Замеры ИСК'!G11</f>
        <v>56</v>
      </c>
      <c r="O11" s="67">
        <f>'Замеры ИСК'!L11</f>
        <v>88</v>
      </c>
      <c r="P11" s="67">
        <f>'Замеры ИСК'!Q11</f>
        <v>100</v>
      </c>
      <c r="Q11" s="67">
        <f>'Замеры ИСК'!U11</f>
        <v>87</v>
      </c>
      <c r="R11" s="67">
        <f>'Замеры ИСК'!W11</f>
        <v>92</v>
      </c>
      <c r="S11" s="67">
        <f>'Замеры ИСК'!Y11</f>
        <v>91</v>
      </c>
      <c r="W11" s="39"/>
      <c r="X11" s="39"/>
      <c r="Y11" s="39"/>
      <c r="Z11" s="39"/>
      <c r="AA11" s="39"/>
      <c r="AB11" s="39"/>
    </row>
    <row r="12" spans="1:30">
      <c r="A12" s="49" t="s">
        <v>23</v>
      </c>
      <c r="B12" s="49">
        <f>'Замеры ИСК'!G16</f>
        <v>6.4</v>
      </c>
      <c r="C12" s="49">
        <f>'Замеры ИСК'!L16</f>
        <v>6.3</v>
      </c>
      <c r="D12" s="49">
        <f>'Замеры ИСК'!Q16</f>
        <v>6.3</v>
      </c>
      <c r="E12" s="49">
        <f>'Замеры ИСК'!U16</f>
        <v>6.3</v>
      </c>
      <c r="F12" s="49">
        <f>'Замеры ИСК'!W16</f>
        <v>6.3</v>
      </c>
      <c r="G12" s="49">
        <f>'Замеры ИСК'!Y16</f>
        <v>6.4</v>
      </c>
      <c r="H12" s="49">
        <f>'Замеры ИСК'!G14</f>
        <v>6.4</v>
      </c>
      <c r="I12" s="49">
        <f>'Замеры ИСК'!L14</f>
        <v>6.3</v>
      </c>
      <c r="J12" s="49">
        <f>'Замеры ИСК'!Q14</f>
        <v>6.3</v>
      </c>
      <c r="K12" s="67">
        <f>'Замеры ИСК'!U14</f>
        <v>6.3</v>
      </c>
      <c r="L12" s="67">
        <f>'Замеры ИСК'!W14</f>
        <v>6.3</v>
      </c>
      <c r="M12" s="67">
        <f>'Замеры ИСК'!Y14</f>
        <v>6.4</v>
      </c>
      <c r="N12" s="49">
        <f>'Замеры ИСК'!G10</f>
        <v>6.4</v>
      </c>
      <c r="O12" s="49">
        <f>'Замеры ИСК'!L10</f>
        <v>6.3</v>
      </c>
      <c r="P12" s="49">
        <f>'Замеры ИСК'!Q10</f>
        <v>6.3</v>
      </c>
      <c r="Q12" s="67">
        <f>'Замеры ИСК'!U10</f>
        <v>6.3</v>
      </c>
      <c r="R12" s="67">
        <f>'Замеры ИСК'!W10</f>
        <v>6.3</v>
      </c>
      <c r="S12" s="67">
        <f>'Замеры ИСК'!Y10</f>
        <v>6.4</v>
      </c>
      <c r="W12" s="39"/>
      <c r="X12" s="39"/>
      <c r="Y12" s="39"/>
      <c r="Z12" s="39"/>
      <c r="AA12" s="39"/>
      <c r="AB12" s="39"/>
    </row>
    <row r="13" spans="1:30">
      <c r="A13" s="49" t="s">
        <v>24</v>
      </c>
      <c r="B13" s="50">
        <f t="shared" ref="B13:M13" si="2">1.732*B12*(B11/1000)*0.8</f>
        <v>0</v>
      </c>
      <c r="C13" s="50">
        <f t="shared" si="2"/>
        <v>3.4917120000000003E-2</v>
      </c>
      <c r="D13" s="50">
        <f t="shared" si="2"/>
        <v>3.4917120000000003E-2</v>
      </c>
      <c r="E13" s="50">
        <f t="shared" si="2"/>
        <v>3.4917120000000003E-2</v>
      </c>
      <c r="F13" s="50">
        <f t="shared" si="2"/>
        <v>1.7458560000000001E-2</v>
      </c>
      <c r="G13" s="50">
        <f t="shared" si="2"/>
        <v>8.8678400000000018E-3</v>
      </c>
      <c r="H13" s="50">
        <f t="shared" si="2"/>
        <v>0.95772672000000014</v>
      </c>
      <c r="I13" s="50">
        <f t="shared" si="2"/>
        <v>1.23082848</v>
      </c>
      <c r="J13" s="50">
        <f t="shared" si="2"/>
        <v>1.3093919999999999</v>
      </c>
      <c r="K13" s="50">
        <f t="shared" si="2"/>
        <v>1.2395577600000001</v>
      </c>
      <c r="L13" s="50">
        <f t="shared" si="2"/>
        <v>1.1348064000000002</v>
      </c>
      <c r="M13" s="50">
        <f t="shared" si="2"/>
        <v>1.2237619200000003</v>
      </c>
      <c r="N13" s="50">
        <f t="shared" ref="N13:S13" si="3">1.732*N12*(N11/1000)*0.8</f>
        <v>0.4965990400000001</v>
      </c>
      <c r="O13" s="50">
        <f t="shared" si="3"/>
        <v>0.76817664000000008</v>
      </c>
      <c r="P13" s="50">
        <f t="shared" si="3"/>
        <v>0.87292800000000015</v>
      </c>
      <c r="Q13" s="50">
        <f t="shared" si="3"/>
        <v>0.75944736000000002</v>
      </c>
      <c r="R13" s="50">
        <f t="shared" si="3"/>
        <v>0.80309375999999999</v>
      </c>
      <c r="S13" s="50">
        <f t="shared" si="3"/>
        <v>0.80697344000000015</v>
      </c>
      <c r="W13" s="39"/>
      <c r="X13" s="39"/>
      <c r="Y13" s="39"/>
      <c r="Z13" s="39"/>
      <c r="AA13" s="39"/>
      <c r="AB13" s="39"/>
    </row>
    <row r="14" spans="1:30">
      <c r="A14" s="56"/>
      <c r="B14" s="57"/>
      <c r="C14" s="57"/>
      <c r="D14" s="57"/>
      <c r="E14" s="57"/>
      <c r="F14" s="57"/>
      <c r="G14" s="57"/>
      <c r="H14" s="39"/>
      <c r="I14" s="39"/>
      <c r="J14" s="39"/>
      <c r="K14" s="39"/>
      <c r="L14" s="39"/>
      <c r="M14" s="39"/>
      <c r="N14" s="52"/>
      <c r="O14" s="53"/>
      <c r="P14" s="39"/>
      <c r="Q14" s="39"/>
      <c r="R14" s="39"/>
      <c r="S14" s="39"/>
      <c r="T14" s="52"/>
      <c r="U14" s="54"/>
      <c r="V14" s="39"/>
      <c r="W14" s="39"/>
      <c r="X14" s="39"/>
      <c r="Y14" s="39"/>
      <c r="Z14" s="39"/>
      <c r="AA14" s="39"/>
      <c r="AB14" s="39"/>
    </row>
    <row r="15" spans="1:30">
      <c r="A15" s="51" t="s">
        <v>26</v>
      </c>
      <c r="B15" s="52" t="s">
        <v>491</v>
      </c>
      <c r="C15" s="101" t="str">
        <f>'Замеры РП'!$E$4</f>
        <v>4.00</v>
      </c>
      <c r="D15" s="52" t="s">
        <v>27</v>
      </c>
      <c r="E15" s="90">
        <f>B6+H6+N6+H11+B11+T6+N11</f>
        <v>475</v>
      </c>
      <c r="F15" s="39" t="s">
        <v>28</v>
      </c>
      <c r="G15" s="39"/>
      <c r="H15" s="52" t="s">
        <v>29</v>
      </c>
      <c r="I15" s="60">
        <f>B8+H8+N8+T8+H13+B13+N13</f>
        <v>4.2122240000000009</v>
      </c>
      <c r="J15" s="39" t="s">
        <v>30</v>
      </c>
      <c r="O15" s="53"/>
      <c r="P15" s="39"/>
      <c r="Q15" s="39"/>
      <c r="R15" s="39"/>
      <c r="S15" s="39"/>
      <c r="T15" s="52"/>
      <c r="U15" s="54"/>
      <c r="V15" s="39"/>
      <c r="W15" s="39"/>
      <c r="X15" s="39"/>
      <c r="Y15" s="39"/>
      <c r="Z15" s="39"/>
      <c r="AA15" s="39"/>
      <c r="AB15" s="39"/>
    </row>
    <row r="16" spans="1:30">
      <c r="A16" s="39"/>
      <c r="B16" s="52" t="s">
        <v>491</v>
      </c>
      <c r="C16" s="101" t="str">
        <f>'Замеры РП'!$F$4</f>
        <v>9.00</v>
      </c>
      <c r="D16" s="52" t="s">
        <v>27</v>
      </c>
      <c r="E16" s="74">
        <f>C6+I6+O6+U6+I11+C11+O11</f>
        <v>706</v>
      </c>
      <c r="F16" s="39" t="s">
        <v>28</v>
      </c>
      <c r="G16" s="39"/>
      <c r="H16" s="52" t="s">
        <v>29</v>
      </c>
      <c r="I16" s="60">
        <f>C8+I8+O8+U8+I13+C13+O13</f>
        <v>6.1628716800000012</v>
      </c>
      <c r="J16" s="39" t="s">
        <v>30</v>
      </c>
      <c r="O16" s="53"/>
      <c r="P16" s="39"/>
      <c r="Q16" s="39"/>
      <c r="R16" s="39"/>
      <c r="S16" s="39"/>
      <c r="T16" s="52"/>
      <c r="U16" s="54"/>
      <c r="V16" s="39"/>
      <c r="W16" s="39"/>
      <c r="X16" s="39"/>
      <c r="Y16" s="39"/>
      <c r="Z16" s="39"/>
      <c r="AA16" s="39"/>
      <c r="AB16" s="39"/>
    </row>
    <row r="17" spans="1:28">
      <c r="A17" s="39"/>
      <c r="B17" s="52" t="s">
        <v>491</v>
      </c>
      <c r="C17" s="101" t="str">
        <f>'Замеры РП'!G4</f>
        <v>14.00</v>
      </c>
      <c r="D17" s="52" t="s">
        <v>27</v>
      </c>
      <c r="E17" s="273">
        <f>D6+J6+P6+V6+D11+J11+P11</f>
        <v>788</v>
      </c>
      <c r="F17" s="39" t="s">
        <v>28</v>
      </c>
      <c r="G17" s="39"/>
      <c r="H17" s="52" t="s">
        <v>605</v>
      </c>
      <c r="I17" s="274">
        <f>D8+J8+P8+V8+D13+J13+P13</f>
        <v>6.8786726399999996</v>
      </c>
      <c r="J17" s="39" t="s">
        <v>30</v>
      </c>
      <c r="O17" s="53"/>
      <c r="P17" s="39"/>
      <c r="Q17" s="39"/>
      <c r="R17" s="39"/>
      <c r="S17" s="39"/>
      <c r="T17" s="52"/>
      <c r="U17" s="54"/>
      <c r="V17" s="39"/>
      <c r="W17" s="39"/>
      <c r="X17" s="39"/>
      <c r="Y17" s="39"/>
      <c r="Z17" s="39"/>
      <c r="AA17" s="39"/>
      <c r="AB17" s="39"/>
    </row>
    <row r="18" spans="1:28">
      <c r="A18" s="39"/>
      <c r="B18" s="52" t="s">
        <v>491</v>
      </c>
      <c r="C18" s="101" t="s">
        <v>461</v>
      </c>
      <c r="D18" s="63" t="s">
        <v>27</v>
      </c>
      <c r="E18" s="106">
        <f>E6+K6+Q6+W6+E11+Q11</f>
        <v>585</v>
      </c>
      <c r="F18" s="39" t="s">
        <v>28</v>
      </c>
      <c r="G18" s="146"/>
      <c r="H18" s="52" t="s">
        <v>29</v>
      </c>
      <c r="I18" s="60">
        <f>E8+K8+Q8+W8+E13+K13+Q13</f>
        <v>6.3461865600000014</v>
      </c>
      <c r="J18" s="39" t="s">
        <v>30</v>
      </c>
      <c r="O18" s="53"/>
      <c r="P18" s="39"/>
      <c r="Q18" s="39"/>
      <c r="R18" s="39"/>
      <c r="S18" s="39"/>
      <c r="T18" s="52"/>
      <c r="U18" s="54"/>
      <c r="V18" s="39"/>
      <c r="W18" s="39"/>
      <c r="X18" s="39"/>
      <c r="Y18" s="39"/>
      <c r="Z18" s="39"/>
      <c r="AA18" s="39"/>
      <c r="AB18" s="39"/>
    </row>
    <row r="19" spans="1:28">
      <c r="A19" s="56"/>
      <c r="B19" s="147" t="s">
        <v>491</v>
      </c>
      <c r="C19" s="51" t="str">
        <f>'Замеры РП'!I4</f>
        <v>20.00</v>
      </c>
      <c r="D19" s="63" t="s">
        <v>27</v>
      </c>
      <c r="E19" s="150">
        <f>F6+L6+R6+X6+F11+L11+R11</f>
        <v>726</v>
      </c>
      <c r="F19" s="146" t="s">
        <v>606</v>
      </c>
      <c r="G19" s="146"/>
      <c r="H19" s="147" t="s">
        <v>605</v>
      </c>
      <c r="I19" s="149">
        <f>F8+L8+R8+X8+F13+L13+R13</f>
        <v>6.3374572800000006</v>
      </c>
      <c r="J19" s="39" t="s">
        <v>30</v>
      </c>
      <c r="O19" s="53"/>
      <c r="P19" s="39"/>
      <c r="Q19" s="39"/>
      <c r="R19" s="39"/>
      <c r="S19" s="39"/>
      <c r="T19" s="52"/>
      <c r="U19" s="54"/>
      <c r="V19" s="39"/>
      <c r="W19" s="39"/>
      <c r="X19" s="39"/>
      <c r="Y19" s="39"/>
      <c r="Z19" s="39"/>
      <c r="AA19" s="39"/>
      <c r="AB19" s="39"/>
    </row>
    <row r="20" spans="1:28">
      <c r="A20" s="56"/>
      <c r="B20" s="147" t="s">
        <v>491</v>
      </c>
      <c r="C20" s="51" t="str">
        <f>'Замеры РП'!J4</f>
        <v>22.00</v>
      </c>
      <c r="D20" s="147" t="s">
        <v>27</v>
      </c>
      <c r="E20" s="148">
        <f>G6+M6+S6+Y6+G11+M11+S11</f>
        <v>720</v>
      </c>
      <c r="F20" s="146" t="s">
        <v>606</v>
      </c>
      <c r="G20" s="146"/>
      <c r="H20" s="147" t="s">
        <v>605</v>
      </c>
      <c r="I20" s="149">
        <f>G8+M8+S8+Y8+G13+M13+S13</f>
        <v>6.3848448000000015</v>
      </c>
      <c r="J20" s="146" t="s">
        <v>30</v>
      </c>
      <c r="O20" s="53"/>
      <c r="P20" s="39"/>
      <c r="Q20" s="39"/>
      <c r="R20" s="39"/>
      <c r="S20" s="39"/>
      <c r="T20" s="52"/>
      <c r="U20" s="54"/>
      <c r="V20" s="39"/>
      <c r="W20" s="39"/>
      <c r="X20" s="39"/>
      <c r="Y20" s="39"/>
      <c r="Z20" s="39"/>
      <c r="AA20" s="39"/>
      <c r="AB20" s="39"/>
    </row>
    <row r="21" spans="1:28" s="294" customFormat="1">
      <c r="A21" s="285"/>
      <c r="B21" s="286"/>
      <c r="C21" s="287"/>
      <c r="D21" s="286"/>
      <c r="E21" s="288"/>
      <c r="F21" s="289"/>
      <c r="G21" s="290"/>
      <c r="H21" s="286"/>
      <c r="I21" s="291"/>
      <c r="J21" s="289"/>
      <c r="K21" s="289"/>
      <c r="L21" s="289"/>
      <c r="M21" s="289"/>
      <c r="N21" s="286"/>
      <c r="O21" s="292"/>
      <c r="P21" s="289"/>
      <c r="Q21" s="289"/>
      <c r="R21" s="289"/>
      <c r="S21" s="289"/>
      <c r="T21" s="286"/>
      <c r="U21" s="293"/>
      <c r="V21" s="289"/>
      <c r="W21" s="289"/>
      <c r="X21" s="289"/>
      <c r="Y21" s="289"/>
      <c r="Z21" s="289"/>
      <c r="AA21" s="289"/>
      <c r="AB21" s="289"/>
    </row>
    <row r="22" spans="1:28">
      <c r="A22" s="365" t="s">
        <v>31</v>
      </c>
      <c r="B22" s="360" t="s">
        <v>19</v>
      </c>
      <c r="C22" s="361"/>
      <c r="D22" s="361"/>
      <c r="E22" s="361"/>
      <c r="F22" s="361"/>
      <c r="G22" s="362"/>
      <c r="H22" s="360" t="s">
        <v>33</v>
      </c>
      <c r="I22" s="361"/>
      <c r="J22" s="361"/>
      <c r="K22" s="361"/>
      <c r="L22" s="361"/>
      <c r="M22" s="362"/>
      <c r="N22" s="360" t="s">
        <v>34</v>
      </c>
      <c r="O22" s="361"/>
      <c r="P22" s="361"/>
      <c r="Q22" s="361"/>
      <c r="R22" s="361"/>
      <c r="S22" s="362"/>
    </row>
    <row r="23" spans="1:28">
      <c r="A23" s="365"/>
      <c r="B23" s="62" t="str">
        <f>'Замеры РП'!$E$4</f>
        <v>4.00</v>
      </c>
      <c r="C23" s="62" t="str">
        <f>'Замеры РП'!$F$4</f>
        <v>9.00</v>
      </c>
      <c r="D23" s="62" t="str">
        <f>'Замеры РП'!$G$4</f>
        <v>14.00</v>
      </c>
      <c r="E23" s="62" t="str">
        <f>'Замеры РП'!$H$4</f>
        <v>18.00</v>
      </c>
      <c r="F23" s="62" t="str">
        <f>'Замеры РП'!$I$4</f>
        <v>20.00</v>
      </c>
      <c r="G23" s="62" t="str">
        <f>'Замеры РП'!$J$4</f>
        <v>22.00</v>
      </c>
      <c r="H23" s="62" t="str">
        <f>'Замеры РП'!$E$4</f>
        <v>4.00</v>
      </c>
      <c r="I23" s="62" t="str">
        <f>'Замеры РП'!$F$4</f>
        <v>9.00</v>
      </c>
      <c r="J23" s="62" t="str">
        <f>'Замеры РП'!$G$4</f>
        <v>14.00</v>
      </c>
      <c r="K23" s="62" t="str">
        <f>'Замеры РП'!$H$4</f>
        <v>18.00</v>
      </c>
      <c r="L23" s="62" t="str">
        <f>'Замеры РП'!$I$4</f>
        <v>20.00</v>
      </c>
      <c r="M23" s="62" t="str">
        <f>'Замеры РП'!$J$4</f>
        <v>22.00</v>
      </c>
      <c r="N23" s="62" t="str">
        <f>'Замеры РП'!$E$4</f>
        <v>4.00</v>
      </c>
      <c r="O23" s="62" t="str">
        <f>'Замеры РП'!$F$4</f>
        <v>9.00</v>
      </c>
      <c r="P23" s="62" t="str">
        <f>'Замеры РП'!$G$4</f>
        <v>14.00</v>
      </c>
      <c r="Q23" s="62" t="str">
        <f>'Замеры РП'!$H$4</f>
        <v>18.00</v>
      </c>
      <c r="R23" s="62" t="str">
        <f>'Замеры РП'!$I$4</f>
        <v>20.00</v>
      </c>
      <c r="S23" s="62" t="str">
        <f>'Замеры РП'!$J$4</f>
        <v>22.00</v>
      </c>
    </row>
    <row r="24" spans="1:28">
      <c r="A24" s="49" t="s">
        <v>22</v>
      </c>
      <c r="B24" s="49">
        <f>'Замеры РП'!E72</f>
        <v>74.7</v>
      </c>
      <c r="C24" s="49">
        <f>'Замеры РП'!F72</f>
        <v>138</v>
      </c>
      <c r="D24" s="49"/>
      <c r="E24" s="49"/>
      <c r="F24" s="49"/>
      <c r="G24" s="49">
        <f>'Замеры РП'!J72</f>
        <v>187.7</v>
      </c>
      <c r="H24" s="49">
        <f>'Замеры РП'!E276</f>
        <v>65.3</v>
      </c>
      <c r="I24" s="49">
        <f>'Замеры РП'!F276</f>
        <v>160</v>
      </c>
      <c r="J24" s="49"/>
      <c r="K24" s="49"/>
      <c r="L24" s="49"/>
      <c r="M24" s="49">
        <f>'Замеры РП'!J276</f>
        <v>95.4</v>
      </c>
      <c r="N24" s="49">
        <f>'Замеры ИСК'!G26</f>
        <v>73</v>
      </c>
      <c r="O24" s="49">
        <f>'Замеры ИСК'!L26</f>
        <v>125</v>
      </c>
      <c r="P24" s="49"/>
      <c r="Q24" s="49"/>
      <c r="R24" s="49"/>
      <c r="S24" s="49">
        <f>'Замеры ИСК'!Y26</f>
        <v>131</v>
      </c>
    </row>
    <row r="25" spans="1:28">
      <c r="A25" s="49" t="s">
        <v>23</v>
      </c>
      <c r="B25" s="49">
        <f>'Замеры ИСК'!G22</f>
        <v>6.2</v>
      </c>
      <c r="C25" s="49">
        <f>'Замеры ИСК'!L22</f>
        <v>6.2</v>
      </c>
      <c r="D25" s="49"/>
      <c r="E25" s="49"/>
      <c r="F25" s="49"/>
      <c r="G25" s="249">
        <f>'Замеры ИСК'!Y22</f>
        <v>6.2</v>
      </c>
      <c r="H25" s="49">
        <f>'Замеры ИСК'!G20</f>
        <v>6.2</v>
      </c>
      <c r="I25" s="49">
        <f>'Замеры ИСК'!L20</f>
        <v>6.2</v>
      </c>
      <c r="J25" s="49"/>
      <c r="K25" s="249"/>
      <c r="L25" s="249"/>
      <c r="M25" s="249">
        <v>6.2</v>
      </c>
      <c r="N25" s="49">
        <f>'Замеры ИСК'!G25</f>
        <v>6.1</v>
      </c>
      <c r="O25" s="249">
        <f>'Замеры ИСК'!L25</f>
        <v>6.1</v>
      </c>
      <c r="P25" s="249"/>
      <c r="Q25" s="249"/>
      <c r="R25" s="249"/>
      <c r="S25" s="249">
        <f>'Замеры ИСК'!Y25</f>
        <v>6.1</v>
      </c>
    </row>
    <row r="26" spans="1:28">
      <c r="A26" s="49" t="s">
        <v>24</v>
      </c>
      <c r="B26" s="50">
        <f>1.732*B25*(B24/1000)*0.8</f>
        <v>0.64172678400000005</v>
      </c>
      <c r="C26" s="50">
        <f>1.732*C25*(C24/1000)*0.8</f>
        <v>1.1855193600000002</v>
      </c>
      <c r="D26" s="50"/>
      <c r="E26" s="50"/>
      <c r="F26" s="50"/>
      <c r="G26" s="50">
        <f t="shared" ref="G26" si="4">1.732*G25*(G24/1000)*0.8</f>
        <v>1.612478144</v>
      </c>
      <c r="H26" s="50">
        <f>1.732*H25*(H24/1000)*0.8</f>
        <v>0.56097401600000008</v>
      </c>
      <c r="I26" s="50">
        <f>1.732*I25*(I24/1000)*0.8</f>
        <v>1.3745152000000003</v>
      </c>
      <c r="J26" s="50"/>
      <c r="K26" s="50"/>
      <c r="L26" s="50"/>
      <c r="M26" s="50">
        <f t="shared" ref="M26" si="5">1.732*M25*(M24/1000)*0.8</f>
        <v>0.8195546880000002</v>
      </c>
      <c r="N26" s="50">
        <f>1.732*N25*(N24/1000)*0.8</f>
        <v>0.61700767999999995</v>
      </c>
      <c r="O26" s="50">
        <f>1.732*O25*(O24/1000)*0.8</f>
        <v>1.0565199999999999</v>
      </c>
      <c r="P26" s="50"/>
      <c r="Q26" s="50"/>
      <c r="R26" s="50"/>
      <c r="S26" s="50">
        <f t="shared" ref="S26" si="6">1.732*S25*(S24/1000)*0.8</f>
        <v>1.1072329599999999</v>
      </c>
    </row>
    <row r="27" spans="1:28">
      <c r="A27" s="365" t="s">
        <v>31</v>
      </c>
      <c r="B27" s="360" t="s">
        <v>37</v>
      </c>
      <c r="C27" s="361"/>
      <c r="D27" s="361"/>
      <c r="E27" s="361"/>
      <c r="F27" s="361"/>
      <c r="G27" s="362"/>
      <c r="H27" s="360" t="s">
        <v>38</v>
      </c>
      <c r="I27" s="361"/>
      <c r="J27" s="361"/>
      <c r="K27" s="361"/>
      <c r="L27" s="361"/>
      <c r="M27" s="362"/>
      <c r="N27" s="376" t="s">
        <v>35</v>
      </c>
      <c r="O27" s="377"/>
      <c r="P27" s="377"/>
      <c r="Q27" s="377"/>
      <c r="R27" s="377"/>
      <c r="S27" s="378"/>
      <c r="T27" s="39"/>
      <c r="U27" s="39"/>
      <c r="V27" s="39"/>
    </row>
    <row r="28" spans="1:28">
      <c r="A28" s="365"/>
      <c r="B28" s="62" t="str">
        <f>'Замеры РП'!$E$4</f>
        <v>4.00</v>
      </c>
      <c r="C28" s="62" t="str">
        <f>'Замеры РП'!$F$4</f>
        <v>9.00</v>
      </c>
      <c r="D28" s="62" t="str">
        <f>'Замеры РП'!$G$4</f>
        <v>14.00</v>
      </c>
      <c r="E28" s="62" t="str">
        <f>'Замеры РП'!$H$4</f>
        <v>18.00</v>
      </c>
      <c r="F28" s="62" t="str">
        <f>'Замеры РП'!$I$4</f>
        <v>20.00</v>
      </c>
      <c r="G28" s="62" t="str">
        <f>'Замеры РП'!$J$4</f>
        <v>22.00</v>
      </c>
      <c r="H28" s="62" t="str">
        <f>'Замеры РП'!$E$4</f>
        <v>4.00</v>
      </c>
      <c r="I28" s="62" t="str">
        <f>'Замеры РП'!$F$4</f>
        <v>9.00</v>
      </c>
      <c r="J28" s="62" t="str">
        <f>'Замеры РП'!$G$4</f>
        <v>14.00</v>
      </c>
      <c r="K28" s="62" t="str">
        <f>'Замеры РП'!$H$4</f>
        <v>18.00</v>
      </c>
      <c r="L28" s="62" t="str">
        <f>'Замеры РП'!$I$4</f>
        <v>20.00</v>
      </c>
      <c r="M28" s="62" t="str">
        <f>'Замеры РП'!$J$4</f>
        <v>22.00</v>
      </c>
      <c r="N28" s="62" t="str">
        <f>'Замеры РП'!$E$4</f>
        <v>4.00</v>
      </c>
      <c r="O28" s="62" t="str">
        <f>'Замеры РП'!$F$4</f>
        <v>9.00</v>
      </c>
      <c r="P28" s="62" t="str">
        <f>'Замеры РП'!$G$4</f>
        <v>14.00</v>
      </c>
      <c r="Q28" s="62" t="str">
        <f>'Замеры РП'!$H$4</f>
        <v>18.00</v>
      </c>
      <c r="R28" s="62" t="str">
        <f>'Замеры РП'!$I$4</f>
        <v>20.00</v>
      </c>
      <c r="S28" s="62" t="str">
        <f>'Замеры РП'!$J$4</f>
        <v>22.00</v>
      </c>
      <c r="T28" s="39"/>
      <c r="U28" s="39"/>
      <c r="V28" s="39"/>
    </row>
    <row r="29" spans="1:28">
      <c r="A29" s="49" t="s">
        <v>22</v>
      </c>
      <c r="B29" s="49">
        <f>'Замеры РП'!E284</f>
        <v>30.3</v>
      </c>
      <c r="C29" s="49">
        <f>'Замеры РП'!F284</f>
        <v>69.7</v>
      </c>
      <c r="D29" s="49"/>
      <c r="E29" s="49"/>
      <c r="F29" s="49"/>
      <c r="G29" s="49">
        <f>'Замеры РП'!J284</f>
        <v>41.699999999999996</v>
      </c>
      <c r="H29" s="49">
        <f>'Замеры РП'!E78</f>
        <v>55.4</v>
      </c>
      <c r="I29" s="49">
        <f>'Замеры РП'!F78</f>
        <v>95.3</v>
      </c>
      <c r="J29" s="49"/>
      <c r="K29" s="49"/>
      <c r="L29" s="49"/>
      <c r="M29" s="49">
        <f>'Замеры РП'!J78</f>
        <v>116.60000000000001</v>
      </c>
      <c r="N29" s="49">
        <f>'Замеры ИСК'!G27</f>
        <v>63</v>
      </c>
      <c r="O29" s="49">
        <f>'Замеры ИСК'!L27</f>
        <v>93</v>
      </c>
      <c r="P29" s="49"/>
      <c r="Q29" s="49"/>
      <c r="R29" s="49"/>
      <c r="S29" s="49">
        <f>'Замеры ИСК'!Y27</f>
        <v>118</v>
      </c>
      <c r="T29" s="39"/>
      <c r="U29" s="39"/>
      <c r="V29" s="39"/>
    </row>
    <row r="30" spans="1:28">
      <c r="A30" s="49" t="s">
        <v>23</v>
      </c>
      <c r="B30" s="49">
        <f>'Замеры ИСК'!G25</f>
        <v>6.1</v>
      </c>
      <c r="C30" s="249">
        <f>'Замеры ИСК'!L25</f>
        <v>6.1</v>
      </c>
      <c r="D30" s="49"/>
      <c r="E30" s="49"/>
      <c r="F30" s="49"/>
      <c r="G30" s="249">
        <f>'Замеры ИСК'!Y25</f>
        <v>6.1</v>
      </c>
      <c r="H30" s="49">
        <f>'Замеры ИСК'!G25</f>
        <v>6.1</v>
      </c>
      <c r="I30" s="49">
        <f>'Замеры ИСК'!L25</f>
        <v>6.1</v>
      </c>
      <c r="J30" s="49"/>
      <c r="K30" s="249"/>
      <c r="L30" s="249"/>
      <c r="M30" s="249">
        <f>'Замеры ИСК'!Y25</f>
        <v>6.1</v>
      </c>
      <c r="N30" s="49">
        <f>'Замеры ИСК'!G25</f>
        <v>6.1</v>
      </c>
      <c r="O30" s="49">
        <f>'Замеры ИСК'!L25</f>
        <v>6.1</v>
      </c>
      <c r="P30" s="49"/>
      <c r="Q30" s="249"/>
      <c r="R30" s="249"/>
      <c r="S30" s="249">
        <f>'Замеры ИСК'!Y25</f>
        <v>6.1</v>
      </c>
      <c r="T30" s="39"/>
      <c r="U30" s="39"/>
      <c r="V30" s="39"/>
    </row>
    <row r="31" spans="1:28">
      <c r="A31" s="49" t="s">
        <v>24</v>
      </c>
      <c r="B31" s="50">
        <f t="shared" ref="B31:M31" si="7">1.732*B30*(B29/1000)*0.8</f>
        <v>0.25610044799999998</v>
      </c>
      <c r="C31" s="50">
        <f t="shared" si="7"/>
        <v>0.58911555199999988</v>
      </c>
      <c r="D31" s="50"/>
      <c r="E31" s="50"/>
      <c r="F31" s="50"/>
      <c r="G31" s="50">
        <f t="shared" si="7"/>
        <v>0.35245507199999992</v>
      </c>
      <c r="H31" s="50">
        <f t="shared" si="7"/>
        <v>0.46824966399999995</v>
      </c>
      <c r="I31" s="50">
        <f t="shared" si="7"/>
        <v>0.80549084799999981</v>
      </c>
      <c r="J31" s="50"/>
      <c r="K31" s="50"/>
      <c r="L31" s="50"/>
      <c r="M31" s="50">
        <f t="shared" si="7"/>
        <v>0.98552185599999997</v>
      </c>
      <c r="N31" s="50">
        <f>1.732*N30*(N29/1000)*0.8</f>
        <v>0.53248607999999997</v>
      </c>
      <c r="O31" s="50">
        <f>1.732*O30*(O29/1000)*0.8</f>
        <v>0.7860508799999999</v>
      </c>
      <c r="P31" s="50"/>
      <c r="Q31" s="50"/>
      <c r="R31" s="50"/>
      <c r="S31" s="50">
        <f t="shared" ref="S31" si="8">1.732*S30*(S29/1000)*0.8</f>
        <v>0.99735487999999983</v>
      </c>
      <c r="T31" s="39"/>
      <c r="U31" s="39"/>
      <c r="V31" s="39"/>
    </row>
    <row r="32" spans="1:28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U32" s="39"/>
      <c r="V32" s="39"/>
      <c r="W32" s="39"/>
      <c r="X32" s="39"/>
      <c r="Y32" s="39"/>
      <c r="Z32" s="39"/>
      <c r="AA32" s="39"/>
      <c r="AB32" s="39"/>
    </row>
    <row r="33" spans="1:28">
      <c r="A33" s="51" t="s">
        <v>26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U33" s="39"/>
      <c r="V33" s="39"/>
      <c r="W33" s="39"/>
      <c r="X33" s="39"/>
      <c r="Y33" s="39"/>
      <c r="Z33" s="39"/>
      <c r="AA33" s="39"/>
      <c r="AB33" s="39"/>
    </row>
    <row r="34" spans="1:28">
      <c r="B34" s="52" t="s">
        <v>491</v>
      </c>
      <c r="C34" s="101" t="str">
        <f>'Замеры РП'!$E$4</f>
        <v>4.00</v>
      </c>
      <c r="D34" s="52" t="s">
        <v>27</v>
      </c>
      <c r="E34" s="74">
        <f>B24+H24+N24+N29+B29+H29</f>
        <v>361.7</v>
      </c>
      <c r="F34" s="39" t="s">
        <v>28</v>
      </c>
      <c r="G34" s="39"/>
      <c r="H34" s="52" t="s">
        <v>29</v>
      </c>
      <c r="I34" s="54">
        <f>B26+H26+N26+N31+B31+H31</f>
        <v>3.0765446719999998</v>
      </c>
      <c r="J34" s="39" t="s">
        <v>30</v>
      </c>
      <c r="K34" s="54"/>
      <c r="L34" s="54"/>
      <c r="M34" s="54"/>
      <c r="O34" s="39"/>
      <c r="P34" s="39"/>
      <c r="U34" s="39"/>
      <c r="V34" s="39"/>
      <c r="W34" s="39"/>
      <c r="X34" s="39"/>
      <c r="Y34" s="39"/>
      <c r="Z34" s="39"/>
      <c r="AA34" s="39"/>
      <c r="AB34" s="39"/>
    </row>
    <row r="35" spans="1:28">
      <c r="A35" s="39"/>
      <c r="B35" s="52" t="s">
        <v>491</v>
      </c>
      <c r="C35" s="101" t="str">
        <f>'Замеры РП'!$F$4</f>
        <v>9.00</v>
      </c>
      <c r="D35" s="52" t="s">
        <v>27</v>
      </c>
      <c r="E35" s="109">
        <f>C24+I24+O24+O29+C29+I29</f>
        <v>681</v>
      </c>
      <c r="F35" s="39" t="s">
        <v>28</v>
      </c>
      <c r="G35" s="39"/>
      <c r="H35" s="52" t="s">
        <v>29</v>
      </c>
      <c r="I35" s="54">
        <f>C26+I26+O26+O31+C31+I31</f>
        <v>5.7972118400000001</v>
      </c>
      <c r="J35" s="39" t="s">
        <v>30</v>
      </c>
      <c r="K35" s="54"/>
      <c r="L35" s="54"/>
      <c r="M35" s="54"/>
      <c r="O35" s="39"/>
      <c r="P35" s="39"/>
      <c r="U35" s="39"/>
      <c r="V35" s="39"/>
      <c r="W35" s="39"/>
      <c r="X35" s="39"/>
      <c r="Y35" s="39"/>
      <c r="Z35" s="39"/>
      <c r="AA35" s="39"/>
      <c r="AB35" s="39"/>
    </row>
    <row r="36" spans="1:28">
      <c r="A36" s="39"/>
      <c r="B36" s="52" t="s">
        <v>491</v>
      </c>
      <c r="C36" s="101" t="s">
        <v>492</v>
      </c>
      <c r="D36" s="52" t="s">
        <v>27</v>
      </c>
      <c r="E36" s="90">
        <f>G24+M24+S24+G29+M29+S29</f>
        <v>690.4</v>
      </c>
      <c r="F36" s="39" t="s">
        <v>28</v>
      </c>
      <c r="G36" s="146"/>
      <c r="H36" s="52" t="s">
        <v>29</v>
      </c>
      <c r="I36" s="54">
        <f>G31+M31+S31+S26+M26+G26</f>
        <v>5.8745975999999995</v>
      </c>
      <c r="J36" s="39" t="s">
        <v>30</v>
      </c>
      <c r="K36" s="54"/>
      <c r="L36" s="54"/>
      <c r="M36" s="54"/>
      <c r="O36" s="39"/>
      <c r="P36" s="39"/>
      <c r="U36" s="39"/>
      <c r="V36" s="39"/>
      <c r="W36" s="39"/>
      <c r="X36" s="39"/>
      <c r="Y36" s="39"/>
      <c r="Z36" s="39"/>
      <c r="AA36" s="39"/>
      <c r="AB36" s="39"/>
    </row>
    <row r="37" spans="1:28">
      <c r="A37" s="39"/>
      <c r="D37" s="52"/>
      <c r="E37" s="90"/>
      <c r="F37" s="39"/>
      <c r="G37" s="39"/>
      <c r="H37" s="52"/>
      <c r="I37" s="54"/>
      <c r="J37" s="39"/>
      <c r="K37" s="54"/>
      <c r="L37" s="54"/>
      <c r="M37" s="54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>
      <c r="A38" s="39"/>
      <c r="B38" s="147"/>
      <c r="C38" s="51"/>
      <c r="D38" s="147"/>
      <c r="E38" s="152"/>
      <c r="F38" s="146"/>
      <c r="G38" s="146"/>
      <c r="H38" s="147"/>
      <c r="I38" s="153"/>
      <c r="J38" s="146"/>
      <c r="K38" s="54"/>
      <c r="L38" s="54"/>
      <c r="M38" s="54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>
      <c r="A39" s="39"/>
      <c r="B39" s="147"/>
      <c r="C39" s="151"/>
      <c r="D39" s="147"/>
      <c r="E39" s="152"/>
      <c r="F39" s="146"/>
      <c r="G39" s="146"/>
      <c r="H39" s="147"/>
      <c r="I39" s="153"/>
      <c r="J39" s="146"/>
      <c r="K39" s="54"/>
      <c r="L39" s="54"/>
      <c r="M39" s="54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>
      <c r="A40" s="39"/>
      <c r="B40" s="39"/>
      <c r="D40" s="52"/>
      <c r="E40" s="53"/>
      <c r="F40" s="39"/>
      <c r="G40" s="39"/>
      <c r="H40" s="52"/>
      <c r="I40" s="54"/>
      <c r="J40" s="39"/>
      <c r="K40" s="54"/>
      <c r="L40" s="54"/>
      <c r="M40" s="54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s="294" customFormat="1">
      <c r="A41" s="289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</row>
    <row r="42" spans="1:28">
      <c r="A42" s="365" t="s">
        <v>39</v>
      </c>
      <c r="B42" s="360" t="s">
        <v>17</v>
      </c>
      <c r="C42" s="361"/>
      <c r="D42" s="361"/>
      <c r="E42" s="361"/>
      <c r="F42" s="361"/>
      <c r="G42" s="362"/>
      <c r="H42" s="360" t="s">
        <v>35</v>
      </c>
      <c r="I42" s="361"/>
      <c r="J42" s="361"/>
      <c r="K42" s="361"/>
      <c r="L42" s="361"/>
      <c r="M42" s="362"/>
      <c r="N42" s="360" t="s">
        <v>37</v>
      </c>
      <c r="O42" s="361"/>
      <c r="P42" s="361"/>
      <c r="Q42" s="361"/>
      <c r="R42" s="361"/>
      <c r="S42" s="362"/>
      <c r="T42" s="360" t="s">
        <v>40</v>
      </c>
      <c r="U42" s="361"/>
      <c r="V42" s="361"/>
      <c r="W42" s="361"/>
      <c r="X42" s="361"/>
      <c r="Y42" s="362"/>
    </row>
    <row r="43" spans="1:28">
      <c r="A43" s="365"/>
      <c r="B43" s="62" t="str">
        <f>'Замеры РП'!$E$4</f>
        <v>4.00</v>
      </c>
      <c r="C43" s="62" t="str">
        <f>'Замеры РП'!$F$4</f>
        <v>9.00</v>
      </c>
      <c r="D43" s="62" t="str">
        <f>'Замеры РП'!$G$4</f>
        <v>14.00</v>
      </c>
      <c r="E43" s="62" t="str">
        <f>'Замеры РП'!$H$4</f>
        <v>18.00</v>
      </c>
      <c r="F43" s="62" t="str">
        <f>'Замеры РП'!$I$4</f>
        <v>20.00</v>
      </c>
      <c r="G43" s="62" t="str">
        <f>'Замеры РП'!$J$4</f>
        <v>22.00</v>
      </c>
      <c r="H43" s="62" t="str">
        <f>'Замеры РП'!$E$4</f>
        <v>4.00</v>
      </c>
      <c r="I43" s="62" t="str">
        <f>'Замеры РП'!$F$4</f>
        <v>9.00</v>
      </c>
      <c r="J43" s="62" t="str">
        <f>'Замеры РП'!$G$4</f>
        <v>14.00</v>
      </c>
      <c r="K43" s="62" t="str">
        <f>'Замеры РП'!$H$4</f>
        <v>18.00</v>
      </c>
      <c r="L43" s="62" t="str">
        <f>'Замеры РП'!$I$4</f>
        <v>20.00</v>
      </c>
      <c r="M43" s="62" t="str">
        <f>'Замеры РП'!$J$4</f>
        <v>22.00</v>
      </c>
      <c r="N43" s="62" t="str">
        <f>'Замеры РП'!$E$4</f>
        <v>4.00</v>
      </c>
      <c r="O43" s="62" t="str">
        <f>'Замеры РП'!$F$4</f>
        <v>9.00</v>
      </c>
      <c r="P43" s="62" t="str">
        <f>'Замеры РП'!$G$4</f>
        <v>14.00</v>
      </c>
      <c r="Q43" s="62" t="str">
        <f>'Замеры РП'!$H$4</f>
        <v>18.00</v>
      </c>
      <c r="R43" s="62" t="str">
        <f>'Замеры РП'!$I$4</f>
        <v>20.00</v>
      </c>
      <c r="S43" s="62" t="str">
        <f>'Замеры РП'!$J$4</f>
        <v>22.00</v>
      </c>
      <c r="T43" s="62" t="str">
        <f>'Замеры РП'!$E$4</f>
        <v>4.00</v>
      </c>
      <c r="U43" s="62" t="str">
        <f>'Замеры РП'!$F$4</f>
        <v>9.00</v>
      </c>
      <c r="V43" s="62" t="str">
        <f>'Замеры РП'!$G$4</f>
        <v>14.00</v>
      </c>
      <c r="W43" s="62" t="str">
        <f>'Замеры РП'!$H$4</f>
        <v>18.00</v>
      </c>
      <c r="X43" s="62" t="str">
        <f>'Замеры РП'!$I$4</f>
        <v>20.00</v>
      </c>
      <c r="Y43" s="62" t="str">
        <f>'Замеры РП'!$J$4</f>
        <v>22.00</v>
      </c>
    </row>
    <row r="44" spans="1:28">
      <c r="A44" s="49" t="s">
        <v>22</v>
      </c>
      <c r="B44" s="49">
        <f>'Замеры ИСК'!G39</f>
        <v>18</v>
      </c>
      <c r="C44" s="49">
        <f>'Замеры ИСК'!L39</f>
        <v>27</v>
      </c>
      <c r="D44" s="49"/>
      <c r="E44" s="49"/>
      <c r="F44" s="49"/>
      <c r="G44" s="49">
        <f>'Замеры ИСК'!Y39</f>
        <v>32</v>
      </c>
      <c r="H44" s="49">
        <f>'Замеры ИСК'!G40</f>
        <v>21</v>
      </c>
      <c r="I44" s="49">
        <f>'Замеры ИСК'!L40</f>
        <v>36</v>
      </c>
      <c r="J44" s="49"/>
      <c r="K44" s="49"/>
      <c r="L44" s="49"/>
      <c r="M44" s="49">
        <f>'Замеры ИСК'!Y40</f>
        <v>31</v>
      </c>
      <c r="N44" s="49">
        <f>'Замеры ИСК'!G41</f>
        <v>2</v>
      </c>
      <c r="O44" s="49">
        <f>'Замеры ИСК'!L41</f>
        <v>3</v>
      </c>
      <c r="P44" s="49"/>
      <c r="Q44" s="49"/>
      <c r="R44" s="49"/>
      <c r="S44" s="49">
        <f>'Замеры ИСК'!Y41</f>
        <v>3</v>
      </c>
      <c r="T44" s="49">
        <f>'Замеры ИСК'!G48</f>
        <v>12</v>
      </c>
      <c r="U44" s="49">
        <f>'Замеры ИСК'!L48</f>
        <v>17</v>
      </c>
      <c r="V44" s="49"/>
      <c r="W44" s="49"/>
      <c r="X44" s="49"/>
      <c r="Y44" s="49">
        <f>'Замеры ИСК'!Y48</f>
        <v>29</v>
      </c>
    </row>
    <row r="45" spans="1:28">
      <c r="A45" s="49" t="s">
        <v>23</v>
      </c>
      <c r="B45" s="49">
        <f>'Замеры ИСК'!G38</f>
        <v>6.3</v>
      </c>
      <c r="C45" s="49">
        <f>'Замеры ИСК'!L38</f>
        <v>6.3</v>
      </c>
      <c r="D45" s="49"/>
      <c r="E45" s="249"/>
      <c r="F45" s="249"/>
      <c r="G45" s="249">
        <f>'Замеры ИСК'!Y38</f>
        <v>6.3</v>
      </c>
      <c r="H45" s="49">
        <f>'Замеры ИСК'!G38</f>
        <v>6.3</v>
      </c>
      <c r="I45" s="49">
        <f>'Замеры ИСК'!L38</f>
        <v>6.3</v>
      </c>
      <c r="J45" s="49"/>
      <c r="K45" s="249"/>
      <c r="L45" s="249"/>
      <c r="M45" s="249">
        <f>'Замеры ИСК'!Y38</f>
        <v>6.3</v>
      </c>
      <c r="N45" s="49">
        <f>'Замеры ИСК'!G38</f>
        <v>6.3</v>
      </c>
      <c r="O45" s="49">
        <f>'Замеры ИСК'!L38</f>
        <v>6.3</v>
      </c>
      <c r="P45" s="49"/>
      <c r="Q45" s="249"/>
      <c r="R45" s="249"/>
      <c r="S45" s="249">
        <f>'Замеры ИСК'!Y38</f>
        <v>6.3</v>
      </c>
      <c r="T45" s="49">
        <f>'Замеры ИСК'!G42</f>
        <v>6.3</v>
      </c>
      <c r="U45" s="49">
        <f>'Замеры ИСК'!L42</f>
        <v>6.3</v>
      </c>
      <c r="V45" s="49"/>
      <c r="W45" s="249"/>
      <c r="X45" s="249"/>
      <c r="Y45" s="249">
        <f>'Замеры ИСК'!Y42</f>
        <v>6.3</v>
      </c>
    </row>
    <row r="46" spans="1:28">
      <c r="A46" s="49" t="s">
        <v>24</v>
      </c>
      <c r="B46" s="50">
        <f>1.732*B45*(B44/1000)*0.8</f>
        <v>0.15712704</v>
      </c>
      <c r="C46" s="50">
        <f>1.732*C45*(C44/1000)*0.8</f>
        <v>0.23569056000000002</v>
      </c>
      <c r="D46" s="50"/>
      <c r="E46" s="50"/>
      <c r="F46" s="50"/>
      <c r="G46" s="50">
        <f t="shared" ref="G46" si="9">1.732*G45*(G44/1000)*0.8</f>
        <v>0.27933696000000002</v>
      </c>
      <c r="H46" s="50">
        <f>1.732*H45*(H44/1000)*0.8</f>
        <v>0.18331488000000001</v>
      </c>
      <c r="I46" s="50">
        <f>1.732*I45*(I44/1000)*0.8</f>
        <v>0.31425407999999999</v>
      </c>
      <c r="J46" s="50"/>
      <c r="K46" s="50"/>
      <c r="L46" s="50"/>
      <c r="M46" s="50">
        <f t="shared" ref="M46" si="10">1.732*M45*(M44/1000)*0.8</f>
        <v>0.27060768000000002</v>
      </c>
      <c r="N46" s="50">
        <f>1.732*N45*(N44/1000)*0.8</f>
        <v>1.7458560000000001E-2</v>
      </c>
      <c r="O46" s="50">
        <f>1.732*O45*(O44/1000)*0.8</f>
        <v>2.6187840000000004E-2</v>
      </c>
      <c r="P46" s="50"/>
      <c r="Q46" s="50"/>
      <c r="R46" s="50"/>
      <c r="S46" s="50">
        <f t="shared" ref="S46" si="11">1.732*S45*(S44/1000)*0.8</f>
        <v>2.6187840000000004E-2</v>
      </c>
      <c r="T46" s="50">
        <f>1.732*T45*(T44/1000)*0.8</f>
        <v>0.10475136000000002</v>
      </c>
      <c r="U46" s="50">
        <f>1.732*U45*(U44/1000)*0.8</f>
        <v>0.14839776000000002</v>
      </c>
      <c r="V46" s="50"/>
      <c r="W46" s="50"/>
      <c r="X46" s="50"/>
      <c r="Y46" s="50">
        <f t="shared" ref="Y46" si="12">1.732*Y45*(Y44/1000)*0.8</f>
        <v>0.25314912000000001</v>
      </c>
    </row>
    <row r="47" spans="1:28">
      <c r="A47" s="365" t="s">
        <v>39</v>
      </c>
      <c r="B47" s="360" t="s">
        <v>36</v>
      </c>
      <c r="C47" s="361"/>
      <c r="D47" s="361"/>
      <c r="E47" s="361"/>
      <c r="F47" s="361"/>
      <c r="G47" s="362"/>
      <c r="H47" s="360" t="s">
        <v>42</v>
      </c>
      <c r="I47" s="361"/>
      <c r="J47" s="361"/>
      <c r="K47" s="361"/>
      <c r="L47" s="361"/>
      <c r="M47" s="362"/>
      <c r="N47" s="360" t="s">
        <v>43</v>
      </c>
      <c r="O47" s="361"/>
      <c r="P47" s="361"/>
      <c r="Q47" s="361"/>
      <c r="R47" s="361"/>
      <c r="S47" s="362"/>
      <c r="T47" s="360" t="s">
        <v>44</v>
      </c>
      <c r="U47" s="361"/>
      <c r="V47" s="361"/>
      <c r="W47" s="361"/>
      <c r="X47" s="361"/>
      <c r="Y47" s="362"/>
    </row>
    <row r="48" spans="1:28">
      <c r="A48" s="365"/>
      <c r="B48" s="62" t="str">
        <f>'Замеры РП'!$E$4</f>
        <v>4.00</v>
      </c>
      <c r="C48" s="62" t="str">
        <f>'Замеры РП'!$F$4</f>
        <v>9.00</v>
      </c>
      <c r="D48" s="62" t="str">
        <f>'Замеры РП'!$G$4</f>
        <v>14.00</v>
      </c>
      <c r="E48" s="62" t="str">
        <f>'Замеры РП'!$H$4</f>
        <v>18.00</v>
      </c>
      <c r="F48" s="62" t="str">
        <f>'Замеры РП'!$I$4</f>
        <v>20.00</v>
      </c>
      <c r="G48" s="62" t="str">
        <f>'Замеры РП'!$J$4</f>
        <v>22.00</v>
      </c>
      <c r="H48" s="62" t="str">
        <f>'Замеры РП'!$E$4</f>
        <v>4.00</v>
      </c>
      <c r="I48" s="62" t="str">
        <f>'Замеры РП'!$F$4</f>
        <v>9.00</v>
      </c>
      <c r="J48" s="62" t="str">
        <f>'Замеры РП'!$G$4</f>
        <v>14.00</v>
      </c>
      <c r="K48" s="62" t="str">
        <f>'Замеры РП'!$H$4</f>
        <v>18.00</v>
      </c>
      <c r="L48" s="62" t="str">
        <f>'Замеры РП'!$I$4</f>
        <v>20.00</v>
      </c>
      <c r="M48" s="62" t="str">
        <f>'Замеры РП'!$J$4</f>
        <v>22.00</v>
      </c>
      <c r="N48" s="62" t="str">
        <f>'Замеры РП'!$E$4</f>
        <v>4.00</v>
      </c>
      <c r="O48" s="62" t="str">
        <f>'Замеры РП'!$F$4</f>
        <v>9.00</v>
      </c>
      <c r="P48" s="62" t="str">
        <f>'Замеры РП'!$G$4</f>
        <v>14.00</v>
      </c>
      <c r="Q48" s="62" t="str">
        <f>'Замеры РП'!$H$4</f>
        <v>18.00</v>
      </c>
      <c r="R48" s="62" t="str">
        <f>'Замеры РП'!$I$4</f>
        <v>20.00</v>
      </c>
      <c r="S48" s="62" t="str">
        <f>'Замеры РП'!$J$4</f>
        <v>22.00</v>
      </c>
      <c r="T48" s="62" t="str">
        <f>'Замеры РП'!$E$4</f>
        <v>4.00</v>
      </c>
      <c r="U48" s="62" t="str">
        <f>'Замеры РП'!$F$4</f>
        <v>9.00</v>
      </c>
      <c r="V48" s="62" t="str">
        <f>'Замеры РП'!$G$4</f>
        <v>14.00</v>
      </c>
      <c r="W48" s="62" t="str">
        <f>'Замеры РП'!$H$4</f>
        <v>18.00</v>
      </c>
      <c r="X48" s="62" t="str">
        <f>'Замеры РП'!$I$4</f>
        <v>20.00</v>
      </c>
      <c r="Y48" s="62" t="str">
        <f>'Замеры РП'!$J$4</f>
        <v>22.00</v>
      </c>
    </row>
    <row r="49" spans="1:28">
      <c r="A49" s="49" t="s">
        <v>22</v>
      </c>
      <c r="B49" s="49">
        <f>'Замеры ИСК'!G44</f>
        <v>1</v>
      </c>
      <c r="C49" s="49">
        <f>'Замеры ИСК'!L44</f>
        <v>22</v>
      </c>
      <c r="D49" s="49"/>
      <c r="E49" s="49"/>
      <c r="F49" s="49"/>
      <c r="G49" s="49">
        <f>'Замеры ИСК'!Y44</f>
        <v>1</v>
      </c>
      <c r="H49" s="49">
        <f>'Замеры ИСК'!G43</f>
        <v>27</v>
      </c>
      <c r="I49" s="49">
        <f>'Замеры ИСК'!L43</f>
        <v>54</v>
      </c>
      <c r="J49" s="49"/>
      <c r="K49" s="49"/>
      <c r="L49" s="49"/>
      <c r="M49" s="49">
        <f>'Замеры ИСК'!Y43</f>
        <v>46</v>
      </c>
      <c r="N49" s="67">
        <f>'Замеры ИСК'!G46</f>
        <v>25</v>
      </c>
      <c r="O49" s="67">
        <f>'Замеры ИСК'!L46</f>
        <v>44</v>
      </c>
      <c r="P49" s="67"/>
      <c r="Q49" s="67"/>
      <c r="R49" s="67"/>
      <c r="S49" s="67">
        <f>'Замеры ИСК'!Y46</f>
        <v>36</v>
      </c>
      <c r="T49" s="49">
        <f>'Замеры ИСК'!G47</f>
        <v>36</v>
      </c>
      <c r="U49" s="49">
        <f>'Замеры ИСК'!L47</f>
        <v>61</v>
      </c>
      <c r="V49" s="49"/>
      <c r="W49" s="49"/>
      <c r="X49" s="49"/>
      <c r="Y49" s="49">
        <f>'Замеры ИСК'!Y47</f>
        <v>47</v>
      </c>
    </row>
    <row r="50" spans="1:28">
      <c r="A50" s="49" t="s">
        <v>23</v>
      </c>
      <c r="B50" s="49">
        <f>'Замеры ИСК'!G42</f>
        <v>6.3</v>
      </c>
      <c r="C50" s="49">
        <f>'Замеры ИСК'!L42</f>
        <v>6.3</v>
      </c>
      <c r="D50" s="49"/>
      <c r="E50" s="249"/>
      <c r="F50" s="249"/>
      <c r="G50" s="249">
        <f>'Замеры ИСК'!Y42</f>
        <v>6.3</v>
      </c>
      <c r="H50" s="49">
        <f>'Замеры ИСК'!G42</f>
        <v>6.3</v>
      </c>
      <c r="I50" s="49">
        <f>'Замеры ИСК'!L42</f>
        <v>6.3</v>
      </c>
      <c r="J50" s="49"/>
      <c r="K50" s="249"/>
      <c r="L50" s="249"/>
      <c r="M50" s="249">
        <f>'Замеры ИСК'!Y42</f>
        <v>6.3</v>
      </c>
      <c r="N50" s="49">
        <f>'Замеры ИСК'!G42</f>
        <v>6.3</v>
      </c>
      <c r="O50" s="49">
        <f>'Замеры ИСК'!L42</f>
        <v>6.3</v>
      </c>
      <c r="P50" s="49"/>
      <c r="Q50" s="249"/>
      <c r="R50" s="249"/>
      <c r="S50" s="249">
        <f>'Замеры ИСК'!Y42</f>
        <v>6.3</v>
      </c>
      <c r="T50" s="49">
        <f>'Замеры ИСК'!G42</f>
        <v>6.3</v>
      </c>
      <c r="U50" s="49">
        <f>'Замеры ИСК'!L42</f>
        <v>6.3</v>
      </c>
      <c r="V50" s="49"/>
      <c r="W50" s="249"/>
      <c r="X50" s="249"/>
      <c r="Y50" s="249">
        <f>'Замеры ИСК'!Y42</f>
        <v>6.3</v>
      </c>
    </row>
    <row r="51" spans="1:28">
      <c r="A51" s="49" t="s">
        <v>24</v>
      </c>
      <c r="B51" s="50">
        <f t="shared" ref="B51:M51" si="13">1.732*B50*(B49/1000)*0.8</f>
        <v>8.7292800000000007E-3</v>
      </c>
      <c r="C51" s="50">
        <f t="shared" si="13"/>
        <v>0.19204416000000002</v>
      </c>
      <c r="D51" s="50"/>
      <c r="E51" s="50"/>
      <c r="F51" s="50"/>
      <c r="G51" s="50">
        <f t="shared" ref="G51" si="14">1.732*G50*(G49/1000)*0.8</f>
        <v>8.7292800000000007E-3</v>
      </c>
      <c r="H51" s="50">
        <f t="shared" si="13"/>
        <v>0.23569056000000002</v>
      </c>
      <c r="I51" s="50">
        <f t="shared" si="13"/>
        <v>0.47138112000000004</v>
      </c>
      <c r="J51" s="50"/>
      <c r="K51" s="50"/>
      <c r="L51" s="50"/>
      <c r="M51" s="50">
        <f t="shared" si="13"/>
        <v>0.40154687999999999</v>
      </c>
      <c r="N51" s="50">
        <f>1.732*N50*(N49/1000)*0.8</f>
        <v>0.21823200000000004</v>
      </c>
      <c r="O51" s="50">
        <f>1.732*O50*(O49/1000)*0.8</f>
        <v>0.38408832000000004</v>
      </c>
      <c r="P51" s="50"/>
      <c r="Q51" s="50"/>
      <c r="R51" s="50"/>
      <c r="S51" s="50">
        <f t="shared" ref="S51" si="15">1.732*S50*(S49/1000)*0.8</f>
        <v>0.31425407999999999</v>
      </c>
      <c r="T51" s="50">
        <f>1.732*T50*(T49/1000)*0.8</f>
        <v>0.31425407999999999</v>
      </c>
      <c r="U51" s="50">
        <f>1.732*U50*(U49/1000)*0.8</f>
        <v>0.53248607999999997</v>
      </c>
      <c r="V51" s="50"/>
      <c r="W51" s="50"/>
      <c r="X51" s="50"/>
      <c r="Y51" s="50">
        <f t="shared" ref="Y51" si="16">1.732*Y50*(Y49/1000)*0.8</f>
        <v>0.41027616</v>
      </c>
    </row>
    <row r="52" spans="1:28">
      <c r="A52" s="365" t="s">
        <v>39</v>
      </c>
      <c r="B52" s="360" t="s">
        <v>46</v>
      </c>
      <c r="C52" s="361"/>
      <c r="D52" s="361"/>
      <c r="E52" s="361"/>
      <c r="F52" s="361"/>
      <c r="G52" s="362"/>
      <c r="H52" s="360" t="s">
        <v>47</v>
      </c>
      <c r="I52" s="361"/>
      <c r="J52" s="361"/>
      <c r="K52" s="361"/>
      <c r="L52" s="361"/>
      <c r="M52" s="362"/>
      <c r="N52" s="360" t="s">
        <v>48</v>
      </c>
      <c r="O52" s="361"/>
      <c r="P52" s="361"/>
      <c r="Q52" s="361"/>
      <c r="R52" s="361"/>
      <c r="S52" s="362"/>
      <c r="T52" s="376" t="s">
        <v>49</v>
      </c>
      <c r="U52" s="377"/>
      <c r="V52" s="377"/>
      <c r="W52" s="377"/>
      <c r="X52" s="377"/>
      <c r="Y52" s="378"/>
      <c r="Z52" s="388"/>
      <c r="AA52" s="388"/>
      <c r="AB52" s="388"/>
    </row>
    <row r="53" spans="1:28">
      <c r="A53" s="365"/>
      <c r="B53" s="62" t="str">
        <f>'Замеры РП'!$E$4</f>
        <v>4.00</v>
      </c>
      <c r="C53" s="62" t="str">
        <f>'Замеры РП'!$F$4</f>
        <v>9.00</v>
      </c>
      <c r="D53" s="62" t="str">
        <f>'Замеры РП'!$G$4</f>
        <v>14.00</v>
      </c>
      <c r="E53" s="62" t="str">
        <f>'Замеры РП'!$H$4</f>
        <v>18.00</v>
      </c>
      <c r="F53" s="62" t="str">
        <f>'Замеры РП'!$I$4</f>
        <v>20.00</v>
      </c>
      <c r="G53" s="62" t="str">
        <f>'Замеры РП'!$J$4</f>
        <v>22.00</v>
      </c>
      <c r="H53" s="62" t="str">
        <f>'Замеры РП'!$E$4</f>
        <v>4.00</v>
      </c>
      <c r="I53" s="62" t="str">
        <f>'Замеры РП'!$F$4</f>
        <v>9.00</v>
      </c>
      <c r="J53" s="62" t="str">
        <f>'Замеры РП'!$G$4</f>
        <v>14.00</v>
      </c>
      <c r="K53" s="62" t="str">
        <f>'Замеры РП'!$H$4</f>
        <v>18.00</v>
      </c>
      <c r="L53" s="62" t="str">
        <f>'Замеры РП'!$I$4</f>
        <v>20.00</v>
      </c>
      <c r="M53" s="62" t="str">
        <f>'Замеры РП'!$J$4</f>
        <v>22.00</v>
      </c>
      <c r="N53" s="62" t="str">
        <f>'Замеры РП'!$E$4</f>
        <v>4.00</v>
      </c>
      <c r="O53" s="62" t="str">
        <f>'Замеры РП'!$F$4</f>
        <v>9.00</v>
      </c>
      <c r="P53" s="62" t="str">
        <f>'Замеры РП'!$G$4</f>
        <v>14.00</v>
      </c>
      <c r="Q53" s="62" t="str">
        <f>'Замеры РП'!$H$4</f>
        <v>18.00</v>
      </c>
      <c r="R53" s="62" t="str">
        <f>'Замеры РП'!$I$4</f>
        <v>20.00</v>
      </c>
      <c r="S53" s="62" t="str">
        <f>'Замеры РП'!$J$4</f>
        <v>22.00</v>
      </c>
      <c r="T53" s="62" t="str">
        <f>'Замеры РП'!$E$4</f>
        <v>4.00</v>
      </c>
      <c r="U53" s="62" t="str">
        <f>'Замеры РП'!$F$4</f>
        <v>9.00</v>
      </c>
      <c r="V53" s="62" t="str">
        <f>'Замеры РП'!$G$4</f>
        <v>14.00</v>
      </c>
      <c r="W53" s="62" t="str">
        <f>'Замеры РП'!$H$4</f>
        <v>18.00</v>
      </c>
      <c r="X53" s="62" t="str">
        <f>'Замеры РП'!$I$4</f>
        <v>20.00</v>
      </c>
      <c r="Y53" s="62" t="str">
        <f>'Замеры РП'!$J$4</f>
        <v>22.00</v>
      </c>
      <c r="Z53" s="55"/>
      <c r="AA53" s="55"/>
      <c r="AB53" s="55"/>
    </row>
    <row r="54" spans="1:28">
      <c r="A54" s="49" t="s">
        <v>22</v>
      </c>
      <c r="B54" s="49">
        <f>'Замеры ИСК'!G50</f>
        <v>15</v>
      </c>
      <c r="C54" s="49">
        <f>'Замеры ИСК'!L50</f>
        <v>22</v>
      </c>
      <c r="D54" s="49"/>
      <c r="E54" s="49"/>
      <c r="F54" s="49"/>
      <c r="G54" s="49">
        <f>'Замеры ИСК'!Y50</f>
        <v>30</v>
      </c>
      <c r="H54" s="67">
        <f>'Замеры ИСК'!G54</f>
        <v>26</v>
      </c>
      <c r="I54" s="67">
        <f>'Замеры ИСК'!L54</f>
        <v>41</v>
      </c>
      <c r="J54" s="67"/>
      <c r="K54" s="67"/>
      <c r="L54" s="67"/>
      <c r="M54" s="67">
        <f>'Замеры ИСК'!Y54</f>
        <v>51</v>
      </c>
      <c r="N54" s="49">
        <f>'Замеры ИСК'!G53</f>
        <v>16</v>
      </c>
      <c r="O54" s="49">
        <f>'Замеры ИСК'!L53</f>
        <v>24</v>
      </c>
      <c r="P54" s="49"/>
      <c r="Q54" s="49"/>
      <c r="R54" s="49"/>
      <c r="S54" s="49">
        <f>'Замеры ИСК'!Y53</f>
        <v>27</v>
      </c>
      <c r="T54" s="49">
        <f>'Замеры ИСК'!G55</f>
        <v>17</v>
      </c>
      <c r="U54" s="49">
        <f>'Замеры ИСК'!L55</f>
        <v>45</v>
      </c>
      <c r="V54" s="49"/>
      <c r="W54" s="49"/>
      <c r="X54" s="49"/>
      <c r="Y54" s="49">
        <f>'Замеры ИСК'!Y55</f>
        <v>27</v>
      </c>
      <c r="Z54" s="56"/>
      <c r="AA54" s="56"/>
      <c r="AB54" s="56"/>
    </row>
    <row r="55" spans="1:28">
      <c r="A55" s="49" t="s">
        <v>23</v>
      </c>
      <c r="B55" s="49">
        <f>'Замеры ИСК'!G42</f>
        <v>6.3</v>
      </c>
      <c r="C55" s="49">
        <f>'Замеры ИСК'!L42</f>
        <v>6.3</v>
      </c>
      <c r="D55" s="49"/>
      <c r="E55" s="249"/>
      <c r="F55" s="249"/>
      <c r="G55" s="249">
        <f>'Замеры ИСК'!Y42</f>
        <v>6.3</v>
      </c>
      <c r="H55" s="49">
        <f>'Замеры ИСК'!G52</f>
        <v>6.3</v>
      </c>
      <c r="I55" s="49">
        <f>'Замеры ИСК'!L52</f>
        <v>6.3</v>
      </c>
      <c r="J55" s="49"/>
      <c r="K55" s="249"/>
      <c r="L55" s="249"/>
      <c r="M55" s="249">
        <f>'Замеры ИСК'!Y52</f>
        <v>6.3</v>
      </c>
      <c r="N55" s="49">
        <f>'Замеры ИСК'!G52</f>
        <v>6.3</v>
      </c>
      <c r="O55" s="49">
        <f>'Замеры ИСК'!L52</f>
        <v>6.3</v>
      </c>
      <c r="P55" s="49"/>
      <c r="Q55" s="249"/>
      <c r="R55" s="249"/>
      <c r="S55" s="249">
        <f>'Замеры ИСК'!Y52</f>
        <v>6.3</v>
      </c>
      <c r="T55" s="49">
        <f>'Замеры ИСК'!G52</f>
        <v>6.3</v>
      </c>
      <c r="U55" s="49">
        <f>'Замеры ИСК'!L52</f>
        <v>6.3</v>
      </c>
      <c r="V55" s="49"/>
      <c r="W55" s="249"/>
      <c r="X55" s="249"/>
      <c r="Y55" s="249">
        <f>'Замеры ИСК'!Y52</f>
        <v>6.3</v>
      </c>
      <c r="Z55" s="56"/>
      <c r="AA55" s="56"/>
      <c r="AB55" s="56"/>
    </row>
    <row r="56" spans="1:28">
      <c r="A56" s="49" t="s">
        <v>24</v>
      </c>
      <c r="B56" s="50">
        <f>1.732*B55*(B54/1000)*0.8</f>
        <v>0.13093920000000001</v>
      </c>
      <c r="C56" s="50">
        <f>1.732*C55*(C54/1000)*0.8</f>
        <v>0.19204416000000002</v>
      </c>
      <c r="D56" s="50"/>
      <c r="E56" s="50"/>
      <c r="F56" s="50"/>
      <c r="G56" s="50">
        <f t="shared" ref="G56" si="17">1.732*G55*(G54/1000)*0.8</f>
        <v>0.26187840000000001</v>
      </c>
      <c r="H56" s="50">
        <f>1.732*H55*(H54/1000)*0.8</f>
        <v>0.22696128000000002</v>
      </c>
      <c r="I56" s="50">
        <f>1.732*I55*(I54/1000)*0.8</f>
        <v>0.35790048000000008</v>
      </c>
      <c r="J56" s="50"/>
      <c r="K56" s="50"/>
      <c r="L56" s="50"/>
      <c r="M56" s="50">
        <f t="shared" ref="M56" si="18">1.732*M55*(M54/1000)*0.8</f>
        <v>0.44519328000000002</v>
      </c>
      <c r="N56" s="50">
        <f t="shared" ref="N56:Y56" si="19">1.732*N55*(N54/1000)*0.8</f>
        <v>0.13966848000000001</v>
      </c>
      <c r="O56" s="50">
        <f t="shared" si="19"/>
        <v>0.20950272000000003</v>
      </c>
      <c r="P56" s="50"/>
      <c r="Q56" s="50"/>
      <c r="R56" s="50"/>
      <c r="S56" s="50">
        <f t="shared" si="19"/>
        <v>0.23569056000000002</v>
      </c>
      <c r="T56" s="50">
        <f t="shared" si="19"/>
        <v>0.14839776000000002</v>
      </c>
      <c r="U56" s="50">
        <f t="shared" si="19"/>
        <v>0.39281759999999999</v>
      </c>
      <c r="V56" s="50"/>
      <c r="W56" s="50"/>
      <c r="X56" s="50"/>
      <c r="Y56" s="50">
        <f t="shared" si="19"/>
        <v>0.23569056000000002</v>
      </c>
      <c r="Z56" s="57"/>
      <c r="AA56" s="57"/>
      <c r="AB56" s="57"/>
    </row>
    <row r="57" spans="1:28">
      <c r="A57" s="365" t="s">
        <v>39</v>
      </c>
      <c r="B57" s="360" t="s">
        <v>41</v>
      </c>
      <c r="C57" s="361"/>
      <c r="D57" s="361"/>
      <c r="E57" s="361"/>
      <c r="F57" s="361"/>
      <c r="G57" s="362"/>
      <c r="H57" s="360" t="s">
        <v>45</v>
      </c>
      <c r="I57" s="361"/>
      <c r="J57" s="361"/>
      <c r="K57" s="361"/>
      <c r="L57" s="361"/>
      <c r="M57" s="362"/>
      <c r="N57" s="389" t="s">
        <v>432</v>
      </c>
      <c r="O57" s="390"/>
      <c r="P57" s="390"/>
      <c r="Q57" s="390"/>
      <c r="R57" s="390"/>
      <c r="S57" s="391"/>
      <c r="T57" s="389" t="s">
        <v>521</v>
      </c>
      <c r="U57" s="390"/>
      <c r="V57" s="390"/>
      <c r="W57" s="390"/>
      <c r="X57" s="390"/>
      <c r="Y57" s="391"/>
      <c r="Z57" s="57"/>
      <c r="AA57" s="57"/>
      <c r="AB57" s="57"/>
    </row>
    <row r="58" spans="1:28">
      <c r="A58" s="365"/>
      <c r="B58" s="62" t="str">
        <f>'Замеры РП'!$E$4</f>
        <v>4.00</v>
      </c>
      <c r="C58" s="62" t="str">
        <f>'Замеры РП'!$F$4</f>
        <v>9.00</v>
      </c>
      <c r="D58" s="62" t="str">
        <f>'Замеры РП'!$G$4</f>
        <v>14.00</v>
      </c>
      <c r="E58" s="62" t="str">
        <f>'Замеры РП'!$H$4</f>
        <v>18.00</v>
      </c>
      <c r="F58" s="62" t="str">
        <f>'Замеры РП'!$I$4</f>
        <v>20.00</v>
      </c>
      <c r="G58" s="62" t="str">
        <f>'Замеры РП'!$J$4</f>
        <v>22.00</v>
      </c>
      <c r="H58" s="62" t="str">
        <f>'Замеры РП'!$E$4</f>
        <v>4.00</v>
      </c>
      <c r="I58" s="62" t="str">
        <f>'Замеры РП'!$F$4</f>
        <v>9.00</v>
      </c>
      <c r="J58" s="62" t="str">
        <f>'Замеры РП'!$G$4</f>
        <v>14.00</v>
      </c>
      <c r="K58" s="62" t="str">
        <f>'Замеры РП'!$H$4</f>
        <v>18.00</v>
      </c>
      <c r="L58" s="62" t="str">
        <f>'Замеры РП'!$I$4</f>
        <v>20.00</v>
      </c>
      <c r="M58" s="62" t="str">
        <f>'Замеры РП'!$J$4</f>
        <v>22.00</v>
      </c>
      <c r="N58" s="62" t="str">
        <f>'Замеры РП'!$E$4</f>
        <v>4.00</v>
      </c>
      <c r="O58" s="62" t="str">
        <f>'Замеры РП'!$F$4</f>
        <v>9.00</v>
      </c>
      <c r="P58" s="62" t="str">
        <f>'Замеры РП'!$G$4</f>
        <v>14.00</v>
      </c>
      <c r="Q58" s="62" t="str">
        <f>'Замеры РП'!$H$4</f>
        <v>18.00</v>
      </c>
      <c r="R58" s="62" t="str">
        <f>'Замеры РП'!$I$4</f>
        <v>20.00</v>
      </c>
      <c r="S58" s="62" t="str">
        <f>'Замеры РП'!$J$4</f>
        <v>22.00</v>
      </c>
      <c r="T58" s="62" t="str">
        <f>'Замеры РП'!$E$4</f>
        <v>4.00</v>
      </c>
      <c r="U58" s="62" t="str">
        <f>'Замеры РП'!$F$4</f>
        <v>9.00</v>
      </c>
      <c r="V58" s="62" t="str">
        <f>'Замеры РП'!$G$4</f>
        <v>14.00</v>
      </c>
      <c r="W58" s="62" t="str">
        <f>'Замеры РП'!$H$4</f>
        <v>18.00</v>
      </c>
      <c r="X58" s="62" t="str">
        <f>'Замеры РП'!$I$4</f>
        <v>20.00</v>
      </c>
      <c r="Y58" s="62" t="str">
        <f>'Замеры РП'!$J$4</f>
        <v>22.00</v>
      </c>
      <c r="Z58" s="57"/>
      <c r="AA58" s="57"/>
      <c r="AB58" s="57"/>
    </row>
    <row r="59" spans="1:28">
      <c r="A59" s="49" t="s">
        <v>22</v>
      </c>
      <c r="B59" s="49">
        <f>'Замеры ИСК'!G51</f>
        <v>14</v>
      </c>
      <c r="C59" s="49">
        <f>'Замеры ИСК'!L51</f>
        <v>27</v>
      </c>
      <c r="D59" s="49"/>
      <c r="E59" s="49"/>
      <c r="F59" s="49"/>
      <c r="G59" s="49">
        <f>'Замеры ИСК'!Y51</f>
        <v>24</v>
      </c>
      <c r="H59" s="49">
        <f>'Замеры ИСК'!G49</f>
        <v>1</v>
      </c>
      <c r="I59" s="49">
        <f>'Замеры ИСК'!L49</f>
        <v>1</v>
      </c>
      <c r="J59" s="49"/>
      <c r="K59" s="49"/>
      <c r="L59" s="49"/>
      <c r="M59" s="49">
        <f>'Замеры ИСК'!Y49</f>
        <v>1</v>
      </c>
      <c r="N59" s="69">
        <f>'Замеры ИСК'!G45</f>
        <v>33</v>
      </c>
      <c r="O59" s="69">
        <f>'Замеры ИСК'!L45</f>
        <v>49</v>
      </c>
      <c r="P59" s="69"/>
      <c r="Q59" s="69"/>
      <c r="R59" s="69"/>
      <c r="S59" s="69">
        <f>'Замеры ИСК'!Y45</f>
        <v>64</v>
      </c>
      <c r="T59" s="69">
        <f>'Замеры ИСК'!G56</f>
        <v>10</v>
      </c>
      <c r="U59" s="69">
        <f>'Замеры ИСК'!L56</f>
        <v>17</v>
      </c>
      <c r="V59" s="69"/>
      <c r="W59" s="69"/>
      <c r="X59" s="69"/>
      <c r="Y59" s="69">
        <f>'Замеры ИСК'!Y56</f>
        <v>23</v>
      </c>
      <c r="Z59" s="57"/>
      <c r="AA59" s="57"/>
      <c r="AB59" s="57"/>
    </row>
    <row r="60" spans="1:28">
      <c r="A60" s="49" t="s">
        <v>23</v>
      </c>
      <c r="B60" s="49">
        <f>'Замеры ИСК'!G42</f>
        <v>6.3</v>
      </c>
      <c r="C60" s="49">
        <f>'Замеры ИСК'!L42</f>
        <v>6.3</v>
      </c>
      <c r="D60" s="49"/>
      <c r="E60" s="249"/>
      <c r="F60" s="249"/>
      <c r="G60" s="249">
        <f>'Замеры ИСК'!Y42</f>
        <v>6.3</v>
      </c>
      <c r="H60" s="49">
        <f>'Замеры ИСК'!G42</f>
        <v>6.3</v>
      </c>
      <c r="I60" s="49">
        <f>'Замеры ИСК'!L42</f>
        <v>6.3</v>
      </c>
      <c r="J60" s="49"/>
      <c r="K60" s="249"/>
      <c r="L60" s="249"/>
      <c r="M60" s="249">
        <f>'Замеры ИСК'!Y42</f>
        <v>6.3</v>
      </c>
      <c r="N60" s="69">
        <f>'Замеры ИСК'!G42</f>
        <v>6.3</v>
      </c>
      <c r="O60" s="69">
        <f>'Замеры ИСК'!L42</f>
        <v>6.3</v>
      </c>
      <c r="P60" s="69"/>
      <c r="Q60" s="249"/>
      <c r="R60" s="249"/>
      <c r="S60" s="249">
        <f>'Замеры ИСК'!Y42</f>
        <v>6.3</v>
      </c>
      <c r="T60" s="69">
        <f>'Замеры ИСК'!G52</f>
        <v>6.3</v>
      </c>
      <c r="U60" s="69">
        <f>'Замеры ИСК'!L52</f>
        <v>6.3</v>
      </c>
      <c r="V60" s="69"/>
      <c r="W60" s="249"/>
      <c r="X60" s="249"/>
      <c r="Y60" s="249">
        <f>'Замеры ИСК'!Y52</f>
        <v>6.3</v>
      </c>
      <c r="Z60" s="57"/>
      <c r="AA60" s="57"/>
      <c r="AB60" s="57"/>
    </row>
    <row r="61" spans="1:28">
      <c r="A61" s="49" t="s">
        <v>24</v>
      </c>
      <c r="B61" s="50">
        <f t="shared" ref="B61:S61" si="20">1.732*B60*(B59/1000)*0.8</f>
        <v>0.12220992</v>
      </c>
      <c r="C61" s="50">
        <f t="shared" si="20"/>
        <v>0.23569056000000002</v>
      </c>
      <c r="D61" s="50"/>
      <c r="E61" s="50"/>
      <c r="F61" s="50"/>
      <c r="G61" s="50">
        <f t="shared" si="20"/>
        <v>0.20950272000000003</v>
      </c>
      <c r="H61" s="50">
        <f t="shared" si="20"/>
        <v>8.7292800000000007E-3</v>
      </c>
      <c r="I61" s="50">
        <f t="shared" si="20"/>
        <v>8.7292800000000007E-3</v>
      </c>
      <c r="J61" s="50"/>
      <c r="K61" s="50"/>
      <c r="L61" s="50"/>
      <c r="M61" s="50">
        <f t="shared" si="20"/>
        <v>8.7292800000000007E-3</v>
      </c>
      <c r="N61" s="50">
        <f t="shared" si="20"/>
        <v>0.28806624000000003</v>
      </c>
      <c r="O61" s="50">
        <f t="shared" si="20"/>
        <v>0.42773472000000007</v>
      </c>
      <c r="P61" s="50"/>
      <c r="Q61" s="50"/>
      <c r="R61" s="50"/>
      <c r="S61" s="50">
        <f t="shared" si="20"/>
        <v>0.55867392000000005</v>
      </c>
      <c r="T61" s="50">
        <f>1.732*T60*(T59/1000)*0.8</f>
        <v>8.7292800000000004E-2</v>
      </c>
      <c r="U61" s="50">
        <f>1.732*U60*(U59/1000)*0.8</f>
        <v>0.14839776000000002</v>
      </c>
      <c r="V61" s="50"/>
      <c r="W61" s="50"/>
      <c r="X61" s="50"/>
      <c r="Y61" s="50">
        <f t="shared" ref="Y61" si="21">1.732*Y60*(Y59/1000)*0.8</f>
        <v>0.20077344</v>
      </c>
      <c r="Z61" s="57"/>
      <c r="AA61" s="57"/>
      <c r="AB61" s="57"/>
    </row>
    <row r="62" spans="1:28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89" t="s">
        <v>522</v>
      </c>
      <c r="U62" s="390"/>
      <c r="V62" s="390"/>
      <c r="W62" s="390"/>
      <c r="X62" s="390"/>
      <c r="Y62" s="391"/>
      <c r="Z62" s="39"/>
      <c r="AA62" s="39"/>
      <c r="AB62" s="39"/>
    </row>
    <row r="63" spans="1:28">
      <c r="A63" s="51" t="s">
        <v>26</v>
      </c>
      <c r="B63" s="52" t="s">
        <v>491</v>
      </c>
      <c r="C63" s="101" t="str">
        <f>'Замеры РП'!$E$4</f>
        <v>4.00</v>
      </c>
      <c r="D63" s="52" t="s">
        <v>27</v>
      </c>
      <c r="E63" s="90">
        <f>B44+H44+N44+B59+B49+H49+T49+H59+B54+N54+T54+T44+N59+H54+N49+T59+T64</f>
        <v>307</v>
      </c>
      <c r="F63" s="39" t="s">
        <v>28</v>
      </c>
      <c r="G63" s="39"/>
      <c r="H63" s="52" t="s">
        <v>29</v>
      </c>
      <c r="I63" s="60">
        <f>B46+H46+N46+T46+B61+B51+H51+N51+T51+H61+B56+H56+N56+T56+N61+T61+T66</f>
        <v>2.6798889600000004</v>
      </c>
      <c r="J63" s="39" t="s">
        <v>30</v>
      </c>
      <c r="K63" s="54"/>
      <c r="L63" s="54"/>
      <c r="M63" s="54"/>
      <c r="O63" s="39"/>
      <c r="P63" s="39"/>
      <c r="Q63" s="39"/>
      <c r="R63" s="39"/>
      <c r="S63" s="39"/>
      <c r="T63" s="62" t="str">
        <f>'Замеры РП'!$E$4</f>
        <v>4.00</v>
      </c>
      <c r="U63" s="62" t="str">
        <f>'Замеры РП'!$F$4</f>
        <v>9.00</v>
      </c>
      <c r="V63" s="62" t="str">
        <f>'Замеры РП'!$G$4</f>
        <v>14.00</v>
      </c>
      <c r="W63" s="62" t="str">
        <f>'Замеры РП'!$H$4</f>
        <v>18.00</v>
      </c>
      <c r="X63" s="62" t="str">
        <f>'Замеры РП'!$I$4</f>
        <v>20.00</v>
      </c>
      <c r="Y63" s="62" t="str">
        <f>'Замеры РП'!$J$4</f>
        <v>22.00</v>
      </c>
      <c r="Z63" s="39"/>
      <c r="AA63" s="39"/>
      <c r="AB63" s="39"/>
    </row>
    <row r="64" spans="1:28">
      <c r="A64" s="39"/>
      <c r="B64" s="52" t="s">
        <v>491</v>
      </c>
      <c r="C64" s="101" t="str">
        <f>'Замеры РП'!$F$4</f>
        <v>9.00</v>
      </c>
      <c r="D64" s="52" t="s">
        <v>27</v>
      </c>
      <c r="E64" s="90">
        <f>C44+I44+O44+U44+C59+C49+I49+O49+U49+I59+C54+I54+O54+U54+O59+U59+U64</f>
        <v>550</v>
      </c>
      <c r="F64" s="39" t="s">
        <v>28</v>
      </c>
      <c r="G64" s="39"/>
      <c r="H64" s="52" t="s">
        <v>29</v>
      </c>
      <c r="I64" s="60">
        <f>C46+I46+O46+U46+C61+C51+I51+O51+U51+I61+C56+I56+O56+U56+O61+U61+U66</f>
        <v>4.8011040000000005</v>
      </c>
      <c r="J64" s="39" t="s">
        <v>30</v>
      </c>
      <c r="K64" s="54"/>
      <c r="L64" s="54"/>
      <c r="M64" s="54"/>
      <c r="O64" s="39"/>
      <c r="P64" s="39"/>
      <c r="Q64" s="39"/>
      <c r="R64" s="39"/>
      <c r="S64" s="39"/>
      <c r="T64" s="69">
        <f>'Замеры ИСК'!G58</f>
        <v>33</v>
      </c>
      <c r="U64" s="69">
        <f>'Замеры ИСК'!L58</f>
        <v>60</v>
      </c>
      <c r="V64" s="69"/>
      <c r="W64" s="69"/>
      <c r="X64" s="69"/>
      <c r="Y64" s="69">
        <f>'Замеры ИСК'!Y58</f>
        <v>78</v>
      </c>
      <c r="Z64" s="39"/>
      <c r="AA64" s="39"/>
      <c r="AB64" s="39"/>
    </row>
    <row r="65" spans="1:28">
      <c r="A65" s="39"/>
      <c r="B65" s="52" t="s">
        <v>491</v>
      </c>
      <c r="C65" s="101" t="s">
        <v>492</v>
      </c>
      <c r="D65" s="52" t="s">
        <v>27</v>
      </c>
      <c r="E65" s="90">
        <f>G44+M44+S44+Y44+G49+M49+S49+Y49+G54+M54+S54+Y54+G59+M59+S59+Y59+Y64</f>
        <v>550</v>
      </c>
      <c r="F65" s="39" t="s">
        <v>28</v>
      </c>
      <c r="G65" s="146"/>
      <c r="H65" s="52" t="s">
        <v>29</v>
      </c>
      <c r="I65" s="230">
        <f>G46+M46+S46+Y46+G51+M51+S51+Y51+G56+M56+S56+Y56+G61+M61+S61+Y61+Y66</f>
        <v>4.8011039999999996</v>
      </c>
      <c r="J65" s="39" t="s">
        <v>30</v>
      </c>
      <c r="K65" s="54"/>
      <c r="L65" s="54"/>
      <c r="M65" s="54"/>
      <c r="O65" s="39"/>
      <c r="P65" s="39"/>
      <c r="Q65" s="39"/>
      <c r="R65" s="39"/>
      <c r="S65" s="39"/>
      <c r="T65" s="69">
        <f>'Замеры ИСК'!G57</f>
        <v>6.3</v>
      </c>
      <c r="U65" s="69">
        <f>'Замеры ИСК'!L57</f>
        <v>6.3</v>
      </c>
      <c r="V65" s="69"/>
      <c r="W65" s="249"/>
      <c r="X65" s="249"/>
      <c r="Y65" s="249">
        <f>'Замеры ИСК'!Y57</f>
        <v>6.3</v>
      </c>
      <c r="Z65" s="39"/>
      <c r="AA65" s="39"/>
      <c r="AB65" s="39"/>
    </row>
    <row r="66" spans="1:28">
      <c r="A66" s="39"/>
      <c r="B66" s="52"/>
      <c r="C66" s="101"/>
      <c r="D66" s="52"/>
      <c r="E66" s="90"/>
      <c r="F66" s="39"/>
      <c r="G66" s="39"/>
      <c r="H66" s="52"/>
      <c r="I66" s="60"/>
      <c r="J66" s="39"/>
      <c r="K66" s="54"/>
      <c r="L66" s="54"/>
      <c r="M66" s="54"/>
      <c r="O66" s="39"/>
      <c r="P66" s="39"/>
      <c r="Q66" s="39"/>
      <c r="R66" s="39"/>
      <c r="S66" s="39"/>
      <c r="T66" s="50">
        <f>1.732*T65*(T64/1000)*0.8</f>
        <v>0.28806624000000003</v>
      </c>
      <c r="U66" s="50">
        <f>1.732*U65*(U64/1000)*0.8</f>
        <v>0.52375680000000002</v>
      </c>
      <c r="V66" s="50"/>
      <c r="W66" s="50"/>
      <c r="X66" s="50"/>
      <c r="Y66" s="50">
        <f t="shared" ref="Y66" si="22">1.732*Y65*(Y64/1000)*0.8</f>
        <v>0.68088384000000002</v>
      </c>
      <c r="Z66" s="39"/>
      <c r="AA66" s="39"/>
      <c r="AB66" s="39"/>
    </row>
    <row r="67" spans="1:28">
      <c r="A67" s="39"/>
      <c r="B67" s="147"/>
      <c r="C67" s="51"/>
      <c r="D67" s="147"/>
      <c r="E67" s="152"/>
      <c r="F67" s="146"/>
      <c r="G67" s="146"/>
      <c r="H67" s="147"/>
      <c r="I67" s="149"/>
      <c r="J67" s="146"/>
      <c r="K67" s="54"/>
      <c r="L67" s="54"/>
      <c r="M67" s="54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</row>
    <row r="68" spans="1:28">
      <c r="A68" s="39"/>
      <c r="B68" s="147"/>
      <c r="C68" s="151"/>
      <c r="D68" s="147"/>
      <c r="E68" s="152"/>
      <c r="F68" s="146"/>
      <c r="G68" s="146"/>
      <c r="H68" s="147"/>
      <c r="I68" s="149"/>
      <c r="J68" s="146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</row>
    <row r="69" spans="1:28">
      <c r="A69" s="365" t="s">
        <v>50</v>
      </c>
      <c r="B69" s="360" t="s">
        <v>51</v>
      </c>
      <c r="C69" s="361"/>
      <c r="D69" s="361"/>
      <c r="E69" s="361"/>
      <c r="F69" s="361"/>
      <c r="G69" s="362"/>
      <c r="H69" s="360" t="s">
        <v>43</v>
      </c>
      <c r="I69" s="361"/>
      <c r="J69" s="361"/>
      <c r="K69" s="361"/>
      <c r="L69" s="361"/>
      <c r="M69" s="362"/>
      <c r="N69" s="360" t="s">
        <v>52</v>
      </c>
      <c r="O69" s="361"/>
      <c r="P69" s="361"/>
      <c r="Q69" s="361"/>
      <c r="R69" s="361"/>
      <c r="S69" s="362"/>
      <c r="T69" s="360" t="s">
        <v>53</v>
      </c>
      <c r="U69" s="361"/>
      <c r="V69" s="361"/>
      <c r="W69" s="361"/>
      <c r="X69" s="361"/>
      <c r="Y69" s="362"/>
      <c r="Z69" s="39"/>
      <c r="AA69" s="39"/>
      <c r="AB69" s="39"/>
    </row>
    <row r="70" spans="1:28">
      <c r="A70" s="365"/>
      <c r="B70" s="62" t="str">
        <f>'Замеры РП'!$E$4</f>
        <v>4.00</v>
      </c>
      <c r="C70" s="62" t="str">
        <f>'Замеры РП'!$F$4</f>
        <v>9.00</v>
      </c>
      <c r="D70" s="62" t="str">
        <f>'Замеры РП'!$G$4</f>
        <v>14.00</v>
      </c>
      <c r="E70" s="62" t="str">
        <f>'Замеры РП'!$H$4</f>
        <v>18.00</v>
      </c>
      <c r="F70" s="62" t="str">
        <f>'Замеры РП'!$I$4</f>
        <v>20.00</v>
      </c>
      <c r="G70" s="62" t="str">
        <f>'Замеры РП'!$J$4</f>
        <v>22.00</v>
      </c>
      <c r="H70" s="62" t="str">
        <f>'Замеры РП'!$E$4</f>
        <v>4.00</v>
      </c>
      <c r="I70" s="62" t="str">
        <f>'Замеры РП'!$F$4</f>
        <v>9.00</v>
      </c>
      <c r="J70" s="62" t="str">
        <f>'Замеры РП'!$G$4</f>
        <v>14.00</v>
      </c>
      <c r="K70" s="62" t="str">
        <f>'Замеры РП'!$H$4</f>
        <v>18.00</v>
      </c>
      <c r="L70" s="62" t="str">
        <f>'Замеры РП'!$I$4</f>
        <v>20.00</v>
      </c>
      <c r="M70" s="62" t="str">
        <f>'Замеры РП'!$J$4</f>
        <v>22.00</v>
      </c>
      <c r="N70" s="62" t="str">
        <f>'Замеры РП'!$E$4</f>
        <v>4.00</v>
      </c>
      <c r="O70" s="62" t="str">
        <f>'Замеры РП'!$F$4</f>
        <v>9.00</v>
      </c>
      <c r="P70" s="62" t="str">
        <f>'Замеры РП'!$G$4</f>
        <v>14.00</v>
      </c>
      <c r="Q70" s="62" t="str">
        <f>'Замеры РП'!$H$4</f>
        <v>18.00</v>
      </c>
      <c r="R70" s="62" t="str">
        <f>'Замеры РП'!$I$4</f>
        <v>20.00</v>
      </c>
      <c r="S70" s="62" t="str">
        <f>'Замеры РП'!$J$4</f>
        <v>22.00</v>
      </c>
      <c r="T70" s="62" t="str">
        <f>'Замеры РП'!$E$4</f>
        <v>4.00</v>
      </c>
      <c r="U70" s="62" t="str">
        <f>'Замеры РП'!$F$4</f>
        <v>9.00</v>
      </c>
      <c r="V70" s="62" t="str">
        <f>'Замеры РП'!$G$4</f>
        <v>14.00</v>
      </c>
      <c r="W70" s="62" t="str">
        <f>'Замеры РП'!$H$4</f>
        <v>18.00</v>
      </c>
      <c r="X70" s="62" t="str">
        <f>'Замеры РП'!$I$4</f>
        <v>20.00</v>
      </c>
      <c r="Y70" s="62" t="str">
        <f>'Замеры РП'!$J$4</f>
        <v>22.00</v>
      </c>
      <c r="Z70" s="39"/>
      <c r="AA70" s="39"/>
      <c r="AB70" s="39"/>
    </row>
    <row r="71" spans="1:28">
      <c r="A71" s="49" t="s">
        <v>22</v>
      </c>
      <c r="B71" s="49">
        <f>'Замеры ИСК'!G62</f>
        <v>33</v>
      </c>
      <c r="C71" s="49">
        <f>'Замеры ИСК'!L62</f>
        <v>62</v>
      </c>
      <c r="D71" s="49"/>
      <c r="E71" s="49"/>
      <c r="F71" s="49"/>
      <c r="G71" s="49">
        <f>'Замеры ИСК'!Y62</f>
        <v>70</v>
      </c>
      <c r="H71" s="49">
        <f>'Замеры ИСК'!G63</f>
        <v>107</v>
      </c>
      <c r="I71" s="49">
        <f>'Замеры ИСК'!L63</f>
        <v>164</v>
      </c>
      <c r="J71" s="49"/>
      <c r="K71" s="49"/>
      <c r="L71" s="49"/>
      <c r="M71" s="49">
        <f>'Замеры ИСК'!Y63</f>
        <v>162</v>
      </c>
      <c r="N71" s="49">
        <f>'Замеры ИСК'!G65</f>
        <v>52</v>
      </c>
      <c r="O71" s="49">
        <f>'Замеры ИСК'!L65</f>
        <v>74</v>
      </c>
      <c r="P71" s="49"/>
      <c r="Q71" s="49"/>
      <c r="R71" s="49"/>
      <c r="S71" s="49">
        <f>'Замеры ИСК'!Y65</f>
        <v>99</v>
      </c>
      <c r="T71" s="49">
        <f>'Замеры ИСК'!G66</f>
        <v>23</v>
      </c>
      <c r="U71" s="49">
        <f>'Замеры ИСК'!L66</f>
        <v>41</v>
      </c>
      <c r="V71" s="49"/>
      <c r="W71" s="49"/>
      <c r="X71" s="49"/>
      <c r="Y71" s="49">
        <f>'Замеры ИСК'!Y66</f>
        <v>49</v>
      </c>
      <c r="Z71" s="39"/>
      <c r="AA71" s="39"/>
      <c r="AB71" s="39"/>
    </row>
    <row r="72" spans="1:28">
      <c r="A72" s="49" t="s">
        <v>23</v>
      </c>
      <c r="B72" s="49">
        <f>'Замеры ИСК'!G60</f>
        <v>6.4</v>
      </c>
      <c r="C72" s="49">
        <f>'Замеры ИСК'!L60</f>
        <v>6.3</v>
      </c>
      <c r="D72" s="49"/>
      <c r="E72" s="249"/>
      <c r="F72" s="249"/>
      <c r="G72" s="249">
        <f>'Замеры ИСК'!Y60</f>
        <v>6.4</v>
      </c>
      <c r="H72" s="49">
        <f>'Замеры ИСК'!G60</f>
        <v>6.4</v>
      </c>
      <c r="I72" s="49">
        <f>'Замеры ИСК'!L60</f>
        <v>6.3</v>
      </c>
      <c r="J72" s="49"/>
      <c r="K72" s="249"/>
      <c r="L72" s="249"/>
      <c r="M72" s="249">
        <f>'Замеры ИСК'!Y60</f>
        <v>6.4</v>
      </c>
      <c r="N72" s="49">
        <f>'Замеры ИСК'!G64</f>
        <v>6.3</v>
      </c>
      <c r="O72" s="49">
        <f>'Замеры ИСК'!L64</f>
        <v>6.3</v>
      </c>
      <c r="P72" s="49"/>
      <c r="Q72" s="249"/>
      <c r="R72" s="249"/>
      <c r="S72" s="249">
        <f>'Замеры ИСК'!Y64</f>
        <v>6.3</v>
      </c>
      <c r="T72" s="49">
        <f>'Замеры ИСК'!G64</f>
        <v>6.3</v>
      </c>
      <c r="U72" s="49">
        <f>'Замеры ИСК'!L64</f>
        <v>6.3</v>
      </c>
      <c r="V72" s="49"/>
      <c r="W72" s="249"/>
      <c r="X72" s="249"/>
      <c r="Y72" s="249">
        <f>'Замеры ИСК'!Y64</f>
        <v>6.3</v>
      </c>
      <c r="Z72" s="39"/>
      <c r="AA72" s="39"/>
      <c r="AB72" s="39"/>
    </row>
    <row r="73" spans="1:28">
      <c r="A73" s="49" t="s">
        <v>24</v>
      </c>
      <c r="B73" s="50">
        <f>1.732*B72*(B71/1000)*0.8</f>
        <v>0.29263872000000007</v>
      </c>
      <c r="C73" s="50">
        <f>1.732*C72*(C71/1000)*0.8</f>
        <v>0.54121536000000003</v>
      </c>
      <c r="D73" s="50"/>
      <c r="E73" s="50"/>
      <c r="F73" s="50"/>
      <c r="G73" s="50">
        <f t="shared" ref="G73" si="23">1.732*G72*(G71/1000)*0.8</f>
        <v>0.62074880000000021</v>
      </c>
      <c r="H73" s="50">
        <f>1.732*H72*(H71/1000)*0.8</f>
        <v>0.94885888000000007</v>
      </c>
      <c r="I73" s="50">
        <f>1.732*I72*(I71/1000)*0.8</f>
        <v>1.4316019200000003</v>
      </c>
      <c r="J73" s="50"/>
      <c r="K73" s="50"/>
      <c r="L73" s="50"/>
      <c r="M73" s="50">
        <f t="shared" ref="M73" si="24">1.732*M72*(M71/1000)*0.8</f>
        <v>1.4365900800000002</v>
      </c>
      <c r="N73" s="50">
        <f>1.732*N72*(N71/1000)*0.8</f>
        <v>0.45392256000000003</v>
      </c>
      <c r="O73" s="50">
        <f>1.732*O72*(O71/1000)*0.8</f>
        <v>0.64596671999999999</v>
      </c>
      <c r="P73" s="50"/>
      <c r="Q73" s="50"/>
      <c r="R73" s="50"/>
      <c r="S73" s="50">
        <f t="shared" ref="S73" si="25">1.732*S72*(S71/1000)*0.8</f>
        <v>0.86419872000000009</v>
      </c>
      <c r="T73" s="50">
        <f>1.732*T72*(T71/1000)*0.8</f>
        <v>0.20077344</v>
      </c>
      <c r="U73" s="50">
        <f>1.732*U72*(U71/1000)*0.8</f>
        <v>0.35790048000000008</v>
      </c>
      <c r="V73" s="50"/>
      <c r="W73" s="50"/>
      <c r="X73" s="50"/>
      <c r="Y73" s="50">
        <f t="shared" ref="Y73" si="26">1.732*Y72*(Y71/1000)*0.8</f>
        <v>0.42773472000000007</v>
      </c>
      <c r="Z73" s="39"/>
      <c r="AA73" s="39"/>
      <c r="AB73" s="39"/>
    </row>
    <row r="74" spans="1:28">
      <c r="A74" s="51" t="s">
        <v>26</v>
      </c>
      <c r="B74" s="52" t="s">
        <v>491</v>
      </c>
      <c r="C74" s="101" t="str">
        <f>'Замеры РП'!$E$4</f>
        <v>4.00</v>
      </c>
      <c r="D74" s="52" t="s">
        <v>27</v>
      </c>
      <c r="E74" s="74">
        <f>B71+H71+N71+T71+N76+T76</f>
        <v>215</v>
      </c>
      <c r="F74" s="39" t="s">
        <v>28</v>
      </c>
      <c r="G74" s="39"/>
      <c r="H74" s="52" t="s">
        <v>29</v>
      </c>
      <c r="I74" s="60">
        <f>B73+H73+N73+T73+N78+T78</f>
        <v>1.8961936000000004</v>
      </c>
      <c r="J74" s="39" t="s">
        <v>30</v>
      </c>
      <c r="K74" s="39"/>
      <c r="L74" s="39"/>
      <c r="M74" s="39"/>
      <c r="N74" s="360" t="s">
        <v>32</v>
      </c>
      <c r="O74" s="361"/>
      <c r="P74" s="361"/>
      <c r="Q74" s="361"/>
      <c r="R74" s="361"/>
      <c r="S74" s="362"/>
      <c r="T74" s="360" t="s">
        <v>42</v>
      </c>
      <c r="U74" s="361"/>
      <c r="V74" s="361"/>
      <c r="W74" s="361"/>
      <c r="X74" s="361"/>
      <c r="Y74" s="362"/>
      <c r="Z74" s="39"/>
      <c r="AA74" s="39"/>
      <c r="AB74" s="39"/>
    </row>
    <row r="75" spans="1:28">
      <c r="A75" s="39"/>
      <c r="B75" s="52" t="s">
        <v>491</v>
      </c>
      <c r="C75" s="101" t="str">
        <f>'Замеры РП'!$F$4</f>
        <v>9.00</v>
      </c>
      <c r="D75" s="52" t="s">
        <v>27</v>
      </c>
      <c r="E75" s="74">
        <f>C71+I71+O71+U71+O76+U76</f>
        <v>341</v>
      </c>
      <c r="F75" s="39" t="s">
        <v>28</v>
      </c>
      <c r="G75" s="39"/>
      <c r="H75" s="52" t="s">
        <v>29</v>
      </c>
      <c r="I75" s="60">
        <f>C73+I73+O73+U73+O78+U78</f>
        <v>2.9766844800000003</v>
      </c>
      <c r="J75" s="39" t="s">
        <v>30</v>
      </c>
      <c r="L75" s="54"/>
      <c r="M75" s="54"/>
      <c r="N75" s="62" t="str">
        <f>'Замеры РП'!$E$4</f>
        <v>4.00</v>
      </c>
      <c r="O75" s="62" t="str">
        <f>'Замеры РП'!$F$4</f>
        <v>9.00</v>
      </c>
      <c r="P75" s="62" t="str">
        <f>'Замеры РП'!$G$4</f>
        <v>14.00</v>
      </c>
      <c r="Q75" s="62" t="str">
        <f>'Замеры РП'!$H$4</f>
        <v>18.00</v>
      </c>
      <c r="R75" s="62" t="str">
        <f>'Замеры РП'!$I$4</f>
        <v>20.00</v>
      </c>
      <c r="S75" s="62" t="str">
        <f>'Замеры РП'!$J$4</f>
        <v>22.00</v>
      </c>
      <c r="T75" s="62" t="str">
        <f>'Замеры РП'!$E$4</f>
        <v>4.00</v>
      </c>
      <c r="U75" s="62" t="str">
        <f>'Замеры РП'!$F$4</f>
        <v>9.00</v>
      </c>
      <c r="V75" s="62" t="str">
        <f>'Замеры РП'!$G$4</f>
        <v>14.00</v>
      </c>
      <c r="W75" s="62" t="str">
        <f>'Замеры РП'!$H$4</f>
        <v>18.00</v>
      </c>
      <c r="X75" s="62" t="str">
        <f>'Замеры РП'!$I$4</f>
        <v>20.00</v>
      </c>
      <c r="Y75" s="62" t="str">
        <f>'Замеры РП'!$J$4</f>
        <v>22.00</v>
      </c>
      <c r="Z75" s="39"/>
      <c r="AA75" s="39"/>
      <c r="AB75" s="39"/>
    </row>
    <row r="76" spans="1:28">
      <c r="A76" s="39"/>
      <c r="B76" s="52" t="s">
        <v>491</v>
      </c>
      <c r="C76" s="101" t="s">
        <v>492</v>
      </c>
      <c r="D76" s="52" t="s">
        <v>27</v>
      </c>
      <c r="E76" s="74">
        <f>G71+M71+S71+Y71+S76+Y76</f>
        <v>380</v>
      </c>
      <c r="F76" s="39" t="s">
        <v>28</v>
      </c>
      <c r="G76" s="39"/>
      <c r="H76" s="52" t="s">
        <v>29</v>
      </c>
      <c r="I76" s="60">
        <f>G73+M73+S73+Y73+S78+Y78</f>
        <v>3.3492723200000007</v>
      </c>
      <c r="J76" s="39" t="s">
        <v>30</v>
      </c>
      <c r="K76" s="39"/>
      <c r="L76" s="364" t="s">
        <v>22</v>
      </c>
      <c r="M76" s="364"/>
      <c r="N76" s="49">
        <f>'Замеры ИСК'!G61</f>
        <v>0</v>
      </c>
      <c r="O76" s="49">
        <f>'Замеры ИСК'!L61</f>
        <v>0</v>
      </c>
      <c r="P76" s="49"/>
      <c r="Q76" s="49"/>
      <c r="R76" s="49"/>
      <c r="S76" s="49">
        <f>'Замеры ИСК'!Y61</f>
        <v>0</v>
      </c>
      <c r="T76" s="49">
        <f>'Замеры ИСК'!G67</f>
        <v>0</v>
      </c>
      <c r="U76" s="49">
        <f>'Замеры ИСК'!L67</f>
        <v>0</v>
      </c>
      <c r="V76" s="49"/>
      <c r="W76" s="49"/>
      <c r="X76" s="49"/>
      <c r="Y76" s="49">
        <f>'Замеры ИСК'!Y67</f>
        <v>0</v>
      </c>
      <c r="Z76" s="39"/>
      <c r="AA76" s="39"/>
      <c r="AB76" s="39"/>
    </row>
    <row r="77" spans="1:28">
      <c r="A77" s="39"/>
      <c r="D77" s="52"/>
      <c r="E77" s="74"/>
      <c r="F77" s="39"/>
      <c r="G77" s="39"/>
      <c r="H77" s="52"/>
      <c r="I77" s="60"/>
      <c r="J77" s="39"/>
      <c r="L77" s="364" t="s">
        <v>23</v>
      </c>
      <c r="M77" s="364"/>
      <c r="N77" s="49">
        <f>'Замеры ИСК'!G60</f>
        <v>6.4</v>
      </c>
      <c r="O77" s="49">
        <f>'Замеры ИСК'!L60</f>
        <v>6.3</v>
      </c>
      <c r="P77" s="49"/>
      <c r="Q77" s="249"/>
      <c r="R77" s="249"/>
      <c r="S77" s="249">
        <f>'Замеры ИСК'!Y60</f>
        <v>6.4</v>
      </c>
      <c r="T77" s="49">
        <f>'Замеры ИСК'!G64</f>
        <v>6.3</v>
      </c>
      <c r="U77" s="49">
        <f>'Замеры ИСК'!L64</f>
        <v>6.3</v>
      </c>
      <c r="V77" s="49"/>
      <c r="W77" s="249"/>
      <c r="X77" s="249"/>
      <c r="Y77" s="249">
        <f>'Замеры ИСК'!Y64</f>
        <v>6.3</v>
      </c>
      <c r="Z77" s="39"/>
      <c r="AA77" s="39"/>
      <c r="AB77" s="39"/>
    </row>
    <row r="78" spans="1:28">
      <c r="A78" s="39"/>
      <c r="B78" s="147"/>
      <c r="C78" s="51"/>
      <c r="D78" s="147"/>
      <c r="E78" s="148"/>
      <c r="F78" s="146"/>
      <c r="G78" s="146"/>
      <c r="H78" s="147"/>
      <c r="I78" s="149"/>
      <c r="J78" s="146"/>
      <c r="L78" s="364" t="s">
        <v>24</v>
      </c>
      <c r="M78" s="364"/>
      <c r="N78" s="50">
        <f t="shared" ref="N78:Y78" si="27">1.732*N77*(N76/1000)*0.8</f>
        <v>0</v>
      </c>
      <c r="O78" s="50">
        <f t="shared" si="27"/>
        <v>0</v>
      </c>
      <c r="P78" s="50"/>
      <c r="Q78" s="50"/>
      <c r="R78" s="50"/>
      <c r="S78" s="50">
        <f t="shared" si="27"/>
        <v>0</v>
      </c>
      <c r="T78" s="50">
        <f t="shared" si="27"/>
        <v>0</v>
      </c>
      <c r="U78" s="50">
        <f t="shared" si="27"/>
        <v>0</v>
      </c>
      <c r="V78" s="50"/>
      <c r="W78" s="50"/>
      <c r="X78" s="50"/>
      <c r="Y78" s="50">
        <f t="shared" si="27"/>
        <v>0</v>
      </c>
      <c r="Z78" s="39"/>
      <c r="AA78" s="39"/>
      <c r="AB78" s="39"/>
    </row>
    <row r="79" spans="1:28" s="294" customFormat="1">
      <c r="B79" s="286"/>
      <c r="C79" s="287"/>
      <c r="D79" s="286"/>
      <c r="E79" s="295"/>
      <c r="F79" s="289"/>
      <c r="H79" s="286"/>
      <c r="I79" s="291"/>
      <c r="J79" s="289"/>
      <c r="L79" s="293"/>
      <c r="M79" s="293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</row>
    <row r="80" spans="1:28">
      <c r="A80" s="365" t="s">
        <v>54</v>
      </c>
      <c r="B80" s="360" t="s">
        <v>36</v>
      </c>
      <c r="C80" s="361"/>
      <c r="D80" s="361"/>
      <c r="E80" s="361"/>
      <c r="F80" s="361"/>
      <c r="G80" s="362"/>
      <c r="H80" s="360" t="s">
        <v>55</v>
      </c>
      <c r="I80" s="361"/>
      <c r="J80" s="361"/>
      <c r="K80" s="361"/>
      <c r="L80" s="361"/>
      <c r="M80" s="362"/>
      <c r="N80" s="360" t="s">
        <v>32</v>
      </c>
      <c r="O80" s="361"/>
      <c r="P80" s="361"/>
      <c r="Q80" s="361"/>
      <c r="R80" s="361"/>
      <c r="S80" s="362"/>
      <c r="T80" s="360" t="s">
        <v>56</v>
      </c>
      <c r="U80" s="361"/>
      <c r="V80" s="361"/>
      <c r="W80" s="361"/>
      <c r="X80" s="361"/>
      <c r="Y80" s="362"/>
    </row>
    <row r="81" spans="1:28">
      <c r="A81" s="365"/>
      <c r="B81" s="62" t="str">
        <f>'Замеры РП'!$E$4</f>
        <v>4.00</v>
      </c>
      <c r="C81" s="62" t="str">
        <f>'Замеры РП'!$F$4</f>
        <v>9.00</v>
      </c>
      <c r="D81" s="62" t="str">
        <f>'Замеры РП'!$G$4</f>
        <v>14.00</v>
      </c>
      <c r="E81" s="62" t="str">
        <f>'Замеры РП'!$H$4</f>
        <v>18.00</v>
      </c>
      <c r="F81" s="62" t="str">
        <f>'Замеры РП'!$I$4</f>
        <v>20.00</v>
      </c>
      <c r="G81" s="62" t="str">
        <f>'Замеры РП'!$J$4</f>
        <v>22.00</v>
      </c>
      <c r="H81" s="62" t="str">
        <f>'Замеры РП'!$E$4</f>
        <v>4.00</v>
      </c>
      <c r="I81" s="62" t="str">
        <f>'Замеры РП'!$F$4</f>
        <v>9.00</v>
      </c>
      <c r="J81" s="62" t="str">
        <f>'Замеры РП'!$G$4</f>
        <v>14.00</v>
      </c>
      <c r="K81" s="62" t="str">
        <f>'Замеры РП'!$H$4</f>
        <v>18.00</v>
      </c>
      <c r="L81" s="62" t="str">
        <f>'Замеры РП'!$I$4</f>
        <v>20.00</v>
      </c>
      <c r="M81" s="62" t="str">
        <f>'Замеры РП'!$J$4</f>
        <v>22.00</v>
      </c>
      <c r="N81" s="62" t="str">
        <f>'Замеры РП'!$E$4</f>
        <v>4.00</v>
      </c>
      <c r="O81" s="62" t="str">
        <f>'Замеры РП'!$F$4</f>
        <v>9.00</v>
      </c>
      <c r="P81" s="62" t="str">
        <f>'Замеры РП'!$G$4</f>
        <v>14.00</v>
      </c>
      <c r="Q81" s="62" t="str">
        <f>'Замеры РП'!$H$4</f>
        <v>18.00</v>
      </c>
      <c r="R81" s="62" t="str">
        <f>'Замеры РП'!$I$4</f>
        <v>20.00</v>
      </c>
      <c r="S81" s="62" t="str">
        <f>'Замеры РП'!$J$4</f>
        <v>22.00</v>
      </c>
      <c r="T81" s="62" t="str">
        <f>'Замеры РП'!$E$4</f>
        <v>4.00</v>
      </c>
      <c r="U81" s="62" t="str">
        <f>'Замеры РП'!$F$4</f>
        <v>9.00</v>
      </c>
      <c r="V81" s="62" t="str">
        <f>'Замеры РП'!$G$4</f>
        <v>14.00</v>
      </c>
      <c r="W81" s="62" t="str">
        <f>'Замеры РП'!$H$4</f>
        <v>18.00</v>
      </c>
      <c r="X81" s="62" t="str">
        <f>'Замеры РП'!$I$4</f>
        <v>20.00</v>
      </c>
      <c r="Y81" s="62" t="str">
        <f>'Замеры РП'!$J$4</f>
        <v>22.00</v>
      </c>
    </row>
    <row r="82" spans="1:28">
      <c r="A82" s="49" t="s">
        <v>22</v>
      </c>
      <c r="B82" s="49">
        <f>'Замеры ИСК'!G74</f>
        <v>20</v>
      </c>
      <c r="C82" s="49">
        <f>'Замеры ИСК'!L74</f>
        <v>186</v>
      </c>
      <c r="D82" s="49"/>
      <c r="E82" s="49"/>
      <c r="F82" s="49"/>
      <c r="G82" s="49">
        <f>'Замеры ИСК'!Y74</f>
        <v>190</v>
      </c>
      <c r="H82" s="49">
        <f>'Замеры ИСК'!G77</f>
        <v>66</v>
      </c>
      <c r="I82" s="49">
        <f>'Замеры ИСК'!L77</f>
        <v>106</v>
      </c>
      <c r="J82" s="49"/>
      <c r="K82" s="49"/>
      <c r="L82" s="49"/>
      <c r="M82" s="49">
        <f>'Замеры ИСК'!Y77</f>
        <v>134</v>
      </c>
      <c r="N82" s="49">
        <f>'Замеры ИСК'!G73</f>
        <v>80</v>
      </c>
      <c r="O82" s="49">
        <f>'Замеры ИСК'!L73</f>
        <v>125</v>
      </c>
      <c r="P82" s="49"/>
      <c r="Q82" s="49"/>
      <c r="R82" s="49"/>
      <c r="S82" s="49">
        <f>'Замеры ИСК'!Y73</f>
        <v>154</v>
      </c>
      <c r="T82" s="49">
        <f>'Замеры ИСК'!G79</f>
        <v>30</v>
      </c>
      <c r="U82" s="49">
        <f>'Замеры ИСК'!L79</f>
        <v>51</v>
      </c>
      <c r="V82" s="49"/>
      <c r="W82" s="49"/>
      <c r="X82" s="49"/>
      <c r="Y82" s="49">
        <f>'Замеры ИСК'!Y79</f>
        <v>45</v>
      </c>
    </row>
    <row r="83" spans="1:28">
      <c r="A83" s="49" t="s">
        <v>23</v>
      </c>
      <c r="B83" s="49">
        <f>'Замеры ИСК'!G72</f>
        <v>6.3</v>
      </c>
      <c r="C83" s="49">
        <f>'Замеры ИСК'!L72</f>
        <v>6.3</v>
      </c>
      <c r="D83" s="49"/>
      <c r="E83" s="249"/>
      <c r="F83" s="249"/>
      <c r="G83" s="249">
        <f>'Замеры ИСК'!Y72</f>
        <v>6.3</v>
      </c>
      <c r="H83" s="49">
        <f>'Замеры ИСК'!G72</f>
        <v>6.3</v>
      </c>
      <c r="I83" s="49">
        <f>'Замеры ИСК'!L72</f>
        <v>6.3</v>
      </c>
      <c r="J83" s="49"/>
      <c r="K83" s="249"/>
      <c r="L83" s="249"/>
      <c r="M83" s="249">
        <f>'Замеры ИСК'!Y72</f>
        <v>6.3</v>
      </c>
      <c r="N83" s="49">
        <f>'Замеры ИСК'!G72</f>
        <v>6.3</v>
      </c>
      <c r="O83" s="49">
        <f>'Замеры ИСК'!L72</f>
        <v>6.3</v>
      </c>
      <c r="P83" s="49"/>
      <c r="Q83" s="249"/>
      <c r="R83" s="249"/>
      <c r="S83" s="249">
        <f>'Замеры ИСК'!Y72</f>
        <v>6.3</v>
      </c>
      <c r="T83" s="49">
        <f>'Замеры ИСК'!G72</f>
        <v>6.3</v>
      </c>
      <c r="U83" s="49">
        <f>'Замеры ИСК'!L72</f>
        <v>6.3</v>
      </c>
      <c r="V83" s="49"/>
      <c r="W83" s="249"/>
      <c r="X83" s="249"/>
      <c r="Y83" s="249">
        <f>'Замеры ИСК'!Y72</f>
        <v>6.3</v>
      </c>
    </row>
    <row r="84" spans="1:28">
      <c r="A84" s="49" t="s">
        <v>24</v>
      </c>
      <c r="B84" s="50">
        <f>1.732*B83*(B82/1000)*0.8</f>
        <v>0.17458560000000001</v>
      </c>
      <c r="C84" s="50">
        <f>1.732*C83*(C82/1000)*0.8</f>
        <v>1.6236460800000001</v>
      </c>
      <c r="D84" s="50"/>
      <c r="E84" s="50"/>
      <c r="F84" s="50"/>
      <c r="G84" s="50">
        <f t="shared" ref="G84" si="28">1.732*G83*(G82/1000)*0.8</f>
        <v>1.6585632000000001</v>
      </c>
      <c r="H84" s="50">
        <f>1.732*H83*(H82/1000)*0.8</f>
        <v>0.57613248000000006</v>
      </c>
      <c r="I84" s="50">
        <f>1.732*I83*(I82/1000)*0.8</f>
        <v>0.92530368000000007</v>
      </c>
      <c r="J84" s="50"/>
      <c r="K84" s="50"/>
      <c r="L84" s="50"/>
      <c r="M84" s="50">
        <f t="shared" ref="M84" si="29">1.732*M83*(M82/1000)*0.8</f>
        <v>1.1697235200000002</v>
      </c>
      <c r="N84" s="50">
        <f>1.732*N83*(N82/1000)*0.8</f>
        <v>0.69834240000000003</v>
      </c>
      <c r="O84" s="50">
        <f>1.732*O83*(O82/1000)*0.8</f>
        <v>1.0911600000000001</v>
      </c>
      <c r="P84" s="50"/>
      <c r="Q84" s="50"/>
      <c r="R84" s="50"/>
      <c r="S84" s="50">
        <f t="shared" ref="S84" si="30">1.732*S83*(S82/1000)*0.8</f>
        <v>1.3443091200000001</v>
      </c>
      <c r="T84" s="50">
        <f>1.732*T83*(T82/1000)*0.8</f>
        <v>0.26187840000000001</v>
      </c>
      <c r="U84" s="50">
        <f>1.732*U83*(U82/1000)*0.8</f>
        <v>0.44519328000000002</v>
      </c>
      <c r="V84" s="50"/>
      <c r="W84" s="50"/>
      <c r="X84" s="50"/>
      <c r="Y84" s="50">
        <f t="shared" ref="Y84" si="31">1.732*Y83*(Y82/1000)*0.8</f>
        <v>0.39281759999999999</v>
      </c>
    </row>
    <row r="85" spans="1:28">
      <c r="A85" s="365" t="s">
        <v>54</v>
      </c>
      <c r="B85" s="360" t="s">
        <v>57</v>
      </c>
      <c r="C85" s="361"/>
      <c r="D85" s="361"/>
      <c r="E85" s="361"/>
      <c r="F85" s="361"/>
      <c r="G85" s="362"/>
      <c r="H85" s="360" t="s">
        <v>58</v>
      </c>
      <c r="I85" s="361"/>
      <c r="J85" s="361"/>
      <c r="K85" s="361"/>
      <c r="L85" s="361"/>
      <c r="M85" s="362"/>
      <c r="N85" s="360" t="s">
        <v>17</v>
      </c>
      <c r="O85" s="361"/>
      <c r="P85" s="361"/>
      <c r="Q85" s="361"/>
      <c r="R85" s="361"/>
      <c r="S85" s="362"/>
      <c r="T85" s="360" t="s">
        <v>59</v>
      </c>
      <c r="U85" s="361"/>
      <c r="V85" s="361"/>
      <c r="W85" s="361"/>
      <c r="X85" s="361"/>
      <c r="Y85" s="362"/>
    </row>
    <row r="86" spans="1:28">
      <c r="A86" s="365"/>
      <c r="B86" s="62" t="str">
        <f>'Замеры РП'!$E$4</f>
        <v>4.00</v>
      </c>
      <c r="C86" s="62" t="str">
        <f>'Замеры РП'!$F$4</f>
        <v>9.00</v>
      </c>
      <c r="D86" s="62" t="str">
        <f>'Замеры РП'!$G$4</f>
        <v>14.00</v>
      </c>
      <c r="E86" s="62" t="str">
        <f>'Замеры РП'!$H$4</f>
        <v>18.00</v>
      </c>
      <c r="F86" s="62" t="str">
        <f>'Замеры РП'!$I$4</f>
        <v>20.00</v>
      </c>
      <c r="G86" s="62" t="str">
        <f>'Замеры РП'!$J$4</f>
        <v>22.00</v>
      </c>
      <c r="H86" s="62" t="str">
        <f>'Замеры РП'!$E$4</f>
        <v>4.00</v>
      </c>
      <c r="I86" s="62" t="str">
        <f>'Замеры РП'!$F$4</f>
        <v>9.00</v>
      </c>
      <c r="J86" s="62" t="str">
        <f>'Замеры РП'!$G$4</f>
        <v>14.00</v>
      </c>
      <c r="K86" s="62" t="str">
        <f>'Замеры РП'!$H$4</f>
        <v>18.00</v>
      </c>
      <c r="L86" s="62" t="str">
        <f>'Замеры РП'!$I$4</f>
        <v>20.00</v>
      </c>
      <c r="M86" s="62" t="str">
        <f>'Замеры РП'!$J$4</f>
        <v>22.00</v>
      </c>
      <c r="N86" s="62" t="str">
        <f>'Замеры РП'!$E$4</f>
        <v>4.00</v>
      </c>
      <c r="O86" s="62" t="str">
        <f>'Замеры РП'!$F$4</f>
        <v>9.00</v>
      </c>
      <c r="P86" s="62" t="str">
        <f>'Замеры РП'!$G$4</f>
        <v>14.00</v>
      </c>
      <c r="Q86" s="62" t="str">
        <f>'Замеры РП'!$H$4</f>
        <v>18.00</v>
      </c>
      <c r="R86" s="62" t="str">
        <f>'Замеры РП'!$I$4</f>
        <v>20.00</v>
      </c>
      <c r="S86" s="62" t="str">
        <f>'Замеры РП'!$J$4</f>
        <v>22.00</v>
      </c>
      <c r="T86" s="62" t="str">
        <f>'Замеры РП'!$E$4</f>
        <v>4.00</v>
      </c>
      <c r="U86" s="62" t="str">
        <f>'Замеры РП'!$F$4</f>
        <v>9.00</v>
      </c>
      <c r="V86" s="62" t="str">
        <f>'Замеры РП'!$G$4</f>
        <v>14.00</v>
      </c>
      <c r="W86" s="62" t="str">
        <f>'Замеры РП'!$H$4</f>
        <v>18.00</v>
      </c>
      <c r="X86" s="62" t="str">
        <f>'Замеры РП'!$I$4</f>
        <v>20.00</v>
      </c>
      <c r="Y86" s="62" t="str">
        <f>'Замеры РП'!$J$4</f>
        <v>22.00</v>
      </c>
    </row>
    <row r="87" spans="1:28">
      <c r="A87" s="49" t="s">
        <v>22</v>
      </c>
      <c r="B87" s="49">
        <f>'Замеры ИСК'!G76</f>
        <v>30</v>
      </c>
      <c r="C87" s="49">
        <f>'Замеры ИСК'!L76</f>
        <v>61</v>
      </c>
      <c r="D87" s="49"/>
      <c r="E87" s="49"/>
      <c r="F87" s="49"/>
      <c r="G87" s="49">
        <f>'Замеры ИСК'!Y76</f>
        <v>60</v>
      </c>
      <c r="H87" s="49">
        <f>'Замеры ИСК'!G81</f>
        <v>32</v>
      </c>
      <c r="I87" s="49">
        <f>'Замеры ИСК'!L81</f>
        <v>64</v>
      </c>
      <c r="J87" s="49"/>
      <c r="K87" s="49"/>
      <c r="L87" s="49"/>
      <c r="M87" s="49">
        <f>'Замеры ИСК'!Y81</f>
        <v>51</v>
      </c>
      <c r="N87" s="49">
        <f>'Замеры ИСК'!G82</f>
        <v>20</v>
      </c>
      <c r="O87" s="49">
        <f>'Замеры ИСК'!L82</f>
        <v>28</v>
      </c>
      <c r="P87" s="49"/>
      <c r="Q87" s="49"/>
      <c r="R87" s="49"/>
      <c r="S87" s="49">
        <f>'Замеры ИСК'!Y82</f>
        <v>40</v>
      </c>
      <c r="T87" s="49">
        <f>'Замеры ИСК'!G83</f>
        <v>29</v>
      </c>
      <c r="U87" s="49">
        <f>'Замеры ИСК'!L83</f>
        <v>46</v>
      </c>
      <c r="V87" s="49"/>
      <c r="W87" s="49"/>
      <c r="X87" s="49"/>
      <c r="Y87" s="49">
        <f>'Замеры ИСК'!Y83</f>
        <v>54</v>
      </c>
    </row>
    <row r="88" spans="1:28">
      <c r="A88" s="49" t="s">
        <v>23</v>
      </c>
      <c r="B88" s="49">
        <f>'Замеры ИСК'!G72</f>
        <v>6.3</v>
      </c>
      <c r="C88" s="49">
        <f>'Замеры ИСК'!L72</f>
        <v>6.3</v>
      </c>
      <c r="D88" s="49"/>
      <c r="E88" s="249"/>
      <c r="F88" s="249"/>
      <c r="G88" s="249">
        <f>'Замеры ИСК'!Y72</f>
        <v>6.3</v>
      </c>
      <c r="H88" s="49">
        <f>'Замеры ИСК'!G80</f>
        <v>6.3</v>
      </c>
      <c r="I88" s="49">
        <f>'Замеры ИСК'!L80</f>
        <v>6.3</v>
      </c>
      <c r="J88" s="49"/>
      <c r="K88" s="249"/>
      <c r="L88" s="249"/>
      <c r="M88" s="249">
        <f>'Замеры ИСК'!Y80</f>
        <v>6.3</v>
      </c>
      <c r="N88" s="49">
        <f>'Замеры ИСК'!G80</f>
        <v>6.3</v>
      </c>
      <c r="O88" s="49">
        <f>'Замеры ИСК'!L80</f>
        <v>6.3</v>
      </c>
      <c r="P88" s="49"/>
      <c r="Q88" s="249"/>
      <c r="R88" s="249"/>
      <c r="S88" s="249">
        <f>'Замеры ИСК'!Y80</f>
        <v>6.3</v>
      </c>
      <c r="T88" s="49">
        <f>'Замеры ИСК'!G80</f>
        <v>6.3</v>
      </c>
      <c r="U88" s="49">
        <f>'Замеры ИСК'!L80</f>
        <v>6.3</v>
      </c>
      <c r="V88" s="49"/>
      <c r="W88" s="249"/>
      <c r="X88" s="249"/>
      <c r="Y88" s="249">
        <f>'Замеры ИСК'!Y80</f>
        <v>6.3</v>
      </c>
    </row>
    <row r="89" spans="1:28">
      <c r="A89" s="49" t="s">
        <v>24</v>
      </c>
      <c r="B89" s="50">
        <f>1.732*B88*(B87/1000)*0.8</f>
        <v>0.26187840000000001</v>
      </c>
      <c r="C89" s="50">
        <f>1.732*C88*(C87/1000)*0.8</f>
        <v>0.53248607999999997</v>
      </c>
      <c r="D89" s="50"/>
      <c r="E89" s="50"/>
      <c r="F89" s="50"/>
      <c r="G89" s="50">
        <f t="shared" ref="G89" si="32">1.732*G88*(G87/1000)*0.8</f>
        <v>0.52375680000000002</v>
      </c>
      <c r="H89" s="50">
        <f>1.732*H88*(H87/1000)*0.8</f>
        <v>0.27933696000000002</v>
      </c>
      <c r="I89" s="50">
        <f>1.732*I88*(I87/1000)*0.8</f>
        <v>0.55867392000000005</v>
      </c>
      <c r="J89" s="50"/>
      <c r="K89" s="50"/>
      <c r="L89" s="50"/>
      <c r="M89" s="50">
        <f t="shared" ref="M89" si="33">1.732*M88*(M87/1000)*0.8</f>
        <v>0.44519328000000002</v>
      </c>
      <c r="N89" s="50">
        <f>1.732*N88*(N87/1000)*0.8</f>
        <v>0.17458560000000001</v>
      </c>
      <c r="O89" s="50">
        <f>1.732*O88*(O87/1000)*0.8</f>
        <v>0.24441984</v>
      </c>
      <c r="P89" s="50"/>
      <c r="Q89" s="50"/>
      <c r="R89" s="50"/>
      <c r="S89" s="50">
        <f t="shared" ref="S89" si="34">1.732*S88*(S87/1000)*0.8</f>
        <v>0.34917120000000001</v>
      </c>
      <c r="T89" s="50">
        <f>1.732*T88*(T87/1000)*0.8</f>
        <v>0.25314912000000001</v>
      </c>
      <c r="U89" s="50">
        <f>1.732*U88*(U87/1000)*0.8</f>
        <v>0.40154687999999999</v>
      </c>
      <c r="V89" s="50"/>
      <c r="W89" s="50"/>
      <c r="X89" s="50"/>
      <c r="Y89" s="50">
        <f t="shared" ref="Y89" si="35">1.732*Y88*(Y87/1000)*0.8</f>
        <v>0.47138112000000004</v>
      </c>
    </row>
    <row r="90" spans="1:28">
      <c r="A90" s="365" t="s">
        <v>54</v>
      </c>
      <c r="B90" s="360" t="s">
        <v>19</v>
      </c>
      <c r="C90" s="361"/>
      <c r="D90" s="361"/>
      <c r="E90" s="361"/>
      <c r="F90" s="361"/>
      <c r="G90" s="362"/>
      <c r="H90" s="360" t="s">
        <v>52</v>
      </c>
      <c r="I90" s="361"/>
      <c r="J90" s="361"/>
      <c r="K90" s="361"/>
      <c r="L90" s="361"/>
      <c r="M90" s="362"/>
      <c r="N90" s="360" t="s">
        <v>60</v>
      </c>
      <c r="O90" s="361"/>
      <c r="P90" s="361"/>
      <c r="Q90" s="361"/>
      <c r="R90" s="361"/>
      <c r="S90" s="362"/>
      <c r="T90" s="365" t="s">
        <v>446</v>
      </c>
      <c r="U90" s="365"/>
      <c r="V90" s="365"/>
      <c r="W90" s="365"/>
      <c r="X90" s="365"/>
      <c r="Y90" s="365"/>
      <c r="Z90" s="39"/>
      <c r="AA90" s="39"/>
      <c r="AB90" s="39"/>
    </row>
    <row r="91" spans="1:28">
      <c r="A91" s="365"/>
      <c r="B91" s="62" t="str">
        <f>'Замеры РП'!$E$4</f>
        <v>4.00</v>
      </c>
      <c r="C91" s="62" t="str">
        <f>'Замеры РП'!$F$4</f>
        <v>9.00</v>
      </c>
      <c r="D91" s="62" t="str">
        <f>'Замеры РП'!$G$4</f>
        <v>14.00</v>
      </c>
      <c r="E91" s="62" t="str">
        <f>'Замеры РП'!$H$4</f>
        <v>18.00</v>
      </c>
      <c r="F91" s="62" t="str">
        <f>'Замеры РП'!$I$4</f>
        <v>20.00</v>
      </c>
      <c r="G91" s="62" t="str">
        <f>'Замеры РП'!$J$4</f>
        <v>22.00</v>
      </c>
      <c r="H91" s="62" t="str">
        <f>'Замеры РП'!$E$4</f>
        <v>4.00</v>
      </c>
      <c r="I91" s="62" t="str">
        <f>'Замеры РП'!$F$4</f>
        <v>9.00</v>
      </c>
      <c r="J91" s="62" t="str">
        <f>'Замеры РП'!$G$4</f>
        <v>14.00</v>
      </c>
      <c r="K91" s="62" t="str">
        <f>'Замеры РП'!$H$4</f>
        <v>18.00</v>
      </c>
      <c r="L91" s="62" t="str">
        <f>'Замеры РП'!$I$4</f>
        <v>20.00</v>
      </c>
      <c r="M91" s="62" t="str">
        <f>'Замеры РП'!$J$4</f>
        <v>22.00</v>
      </c>
      <c r="N91" s="62" t="str">
        <f>'Замеры РП'!$E$4</f>
        <v>4.00</v>
      </c>
      <c r="O91" s="62" t="str">
        <f>'Замеры РП'!$F$4</f>
        <v>9.00</v>
      </c>
      <c r="P91" s="62" t="str">
        <f>'Замеры РП'!$G$4</f>
        <v>14.00</v>
      </c>
      <c r="Q91" s="62" t="str">
        <f>'Замеры РП'!$H$4</f>
        <v>18.00</v>
      </c>
      <c r="R91" s="62" t="str">
        <f>'Замеры РП'!$I$4</f>
        <v>20.00</v>
      </c>
      <c r="S91" s="62" t="str">
        <f>'Замеры РП'!$J$4</f>
        <v>22.00</v>
      </c>
      <c r="T91" s="62" t="str">
        <f>'Замеры РП'!$E$4</f>
        <v>4.00</v>
      </c>
      <c r="U91" s="62" t="str">
        <f>'Замеры РП'!$F$4</f>
        <v>9.00</v>
      </c>
      <c r="V91" s="62" t="str">
        <f>'Замеры РП'!$G$4</f>
        <v>14.00</v>
      </c>
      <c r="W91" s="62" t="str">
        <f>'Замеры РП'!$H$4</f>
        <v>18.00</v>
      </c>
      <c r="X91" s="62" t="str">
        <f>'Замеры РП'!$I$4</f>
        <v>20.00</v>
      </c>
      <c r="Y91" s="62" t="str">
        <f>'Замеры РП'!$J$4</f>
        <v>22.00</v>
      </c>
      <c r="Z91" s="39"/>
      <c r="AA91" s="39"/>
      <c r="AB91" s="39"/>
    </row>
    <row r="92" spans="1:28">
      <c r="A92" s="49" t="s">
        <v>22</v>
      </c>
      <c r="B92" s="49">
        <f>'Замеры ИСК'!G85</f>
        <v>48</v>
      </c>
      <c r="C92" s="49">
        <f>'Замеры ИСК'!L85</f>
        <v>76</v>
      </c>
      <c r="D92" s="49"/>
      <c r="E92" s="49"/>
      <c r="F92" s="49"/>
      <c r="G92" s="49">
        <f>'Замеры ИСК'!Y85</f>
        <v>80</v>
      </c>
      <c r="H92" s="49">
        <f>'Замеры ИСК'!G75</f>
        <v>117</v>
      </c>
      <c r="I92" s="49">
        <f>'Замеры ИСК'!L75</f>
        <v>241</v>
      </c>
      <c r="J92" s="49"/>
      <c r="K92" s="49"/>
      <c r="L92" s="49"/>
      <c r="M92" s="49">
        <f>'Замеры ИСК'!Y75</f>
        <v>204.29999999999998</v>
      </c>
      <c r="N92" s="49">
        <f>'Замеры ИСК'!G84</f>
        <v>17</v>
      </c>
      <c r="O92" s="49">
        <f>'Замеры ИСК'!L84</f>
        <v>47</v>
      </c>
      <c r="P92" s="49"/>
      <c r="Q92" s="49"/>
      <c r="R92" s="49"/>
      <c r="S92" s="49">
        <f>'Замеры ИСК'!Y84</f>
        <v>28</v>
      </c>
      <c r="T92" s="49">
        <f>'Замеры ИСК'!G78</f>
        <v>63</v>
      </c>
      <c r="U92" s="49">
        <f>'Замеры ИСК'!L78</f>
        <v>107</v>
      </c>
      <c r="V92" s="49"/>
      <c r="W92" s="49"/>
      <c r="X92" s="49"/>
      <c r="Y92" s="49">
        <f>'Замеры ИСК'!Y78</f>
        <v>105</v>
      </c>
      <c r="Z92" s="39"/>
      <c r="AA92" s="39"/>
      <c r="AB92" s="39"/>
    </row>
    <row r="93" spans="1:28">
      <c r="A93" s="49" t="s">
        <v>23</v>
      </c>
      <c r="B93" s="49">
        <f>'Замеры ИСК'!G80</f>
        <v>6.3</v>
      </c>
      <c r="C93" s="49">
        <f>'Замеры ИСК'!L80</f>
        <v>6.3</v>
      </c>
      <c r="D93" s="49"/>
      <c r="E93" s="249"/>
      <c r="F93" s="249"/>
      <c r="G93" s="249">
        <f>'Замеры ИСК'!Y80</f>
        <v>6.3</v>
      </c>
      <c r="H93" s="49">
        <f>'Замеры ИСК'!G72</f>
        <v>6.3</v>
      </c>
      <c r="I93" s="49">
        <f>'Замеры ИСК'!L72</f>
        <v>6.3</v>
      </c>
      <c r="J93" s="49"/>
      <c r="K93" s="249"/>
      <c r="L93" s="249"/>
      <c r="M93" s="249">
        <f>'Замеры ИСК'!Y72</f>
        <v>6.3</v>
      </c>
      <c r="N93" s="49">
        <f>'Замеры ИСК'!G80</f>
        <v>6.3</v>
      </c>
      <c r="O93" s="49">
        <f>'Замеры ИСК'!L80</f>
        <v>6.3</v>
      </c>
      <c r="P93" s="49"/>
      <c r="Q93" s="249"/>
      <c r="R93" s="249"/>
      <c r="S93" s="249">
        <f>'Замеры ИСК'!Y80</f>
        <v>6.3</v>
      </c>
      <c r="T93" s="49">
        <f>'Замеры ИСК'!G72</f>
        <v>6.3</v>
      </c>
      <c r="U93" s="49">
        <f>'Замеры ИСК'!L72</f>
        <v>6.3</v>
      </c>
      <c r="V93" s="49"/>
      <c r="W93" s="249"/>
      <c r="X93" s="249"/>
      <c r="Y93" s="249">
        <f>'Замеры ИСК'!Y72</f>
        <v>6.3</v>
      </c>
      <c r="Z93" s="39"/>
      <c r="AA93" s="39"/>
      <c r="AB93" s="39"/>
    </row>
    <row r="94" spans="1:28">
      <c r="A94" s="49" t="s">
        <v>24</v>
      </c>
      <c r="B94" s="50">
        <f t="shared" ref="B94:Y94" si="36">1.732*B93*(B92/1000)*0.8</f>
        <v>0.41900544000000006</v>
      </c>
      <c r="C94" s="50">
        <f t="shared" si="36"/>
        <v>0.66342528000000001</v>
      </c>
      <c r="D94" s="50"/>
      <c r="E94" s="50"/>
      <c r="F94" s="50"/>
      <c r="G94" s="50">
        <f t="shared" si="36"/>
        <v>0.69834240000000003</v>
      </c>
      <c r="H94" s="50">
        <f t="shared" si="36"/>
        <v>1.0213257600000001</v>
      </c>
      <c r="I94" s="50">
        <f t="shared" si="36"/>
        <v>2.1037564799999999</v>
      </c>
      <c r="J94" s="50"/>
      <c r="K94" s="50"/>
      <c r="L94" s="50"/>
      <c r="M94" s="50">
        <f t="shared" si="36"/>
        <v>1.7833919039999999</v>
      </c>
      <c r="N94" s="50">
        <f t="shared" si="36"/>
        <v>0.14839776000000002</v>
      </c>
      <c r="O94" s="50">
        <f t="shared" si="36"/>
        <v>0.41027616</v>
      </c>
      <c r="P94" s="50"/>
      <c r="Q94" s="50"/>
      <c r="R94" s="50"/>
      <c r="S94" s="50">
        <f t="shared" si="36"/>
        <v>0.24441984</v>
      </c>
      <c r="T94" s="50">
        <f t="shared" si="36"/>
        <v>0.54994463999999998</v>
      </c>
      <c r="U94" s="50">
        <f t="shared" si="36"/>
        <v>0.93403296000000013</v>
      </c>
      <c r="V94" s="50"/>
      <c r="W94" s="50"/>
      <c r="X94" s="50"/>
      <c r="Y94" s="50">
        <f t="shared" si="36"/>
        <v>0.91657440000000001</v>
      </c>
      <c r="Z94" s="39"/>
      <c r="AA94" s="39"/>
      <c r="AB94" s="39"/>
    </row>
    <row r="95" spans="1:28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T95" s="39"/>
      <c r="U95" s="39"/>
      <c r="V95" s="39"/>
      <c r="W95" s="39"/>
      <c r="X95" s="39"/>
      <c r="Y95" s="39"/>
      <c r="Z95" s="39"/>
      <c r="AA95" s="39"/>
      <c r="AB95" s="39"/>
    </row>
    <row r="96" spans="1:28">
      <c r="A96" s="51" t="s">
        <v>26</v>
      </c>
      <c r="B96" s="52" t="s">
        <v>491</v>
      </c>
      <c r="C96" s="101" t="str">
        <f>'Замеры РП'!$E$4</f>
        <v>4.00</v>
      </c>
      <c r="D96" s="52" t="s">
        <v>27</v>
      </c>
      <c r="E96" s="74">
        <f>B82+H82+N82+T82+H92+N92+T87+N87+H87+B87+B92+T92</f>
        <v>552</v>
      </c>
      <c r="F96" s="39" t="s">
        <v>28</v>
      </c>
      <c r="G96" s="39"/>
      <c r="H96" s="52" t="s">
        <v>29</v>
      </c>
      <c r="I96" s="54">
        <f>B84+H84+N84+T84+H94+N94+T89+N89+H89+B89+B94+T94</f>
        <v>4.8185625600000002</v>
      </c>
      <c r="J96" s="39" t="s">
        <v>30</v>
      </c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</row>
    <row r="97" spans="1:28">
      <c r="A97" s="39"/>
      <c r="B97" s="52" t="s">
        <v>491</v>
      </c>
      <c r="C97" s="101" t="str">
        <f>'Замеры РП'!$F$4</f>
        <v>9.00</v>
      </c>
      <c r="D97" s="52" t="s">
        <v>27</v>
      </c>
      <c r="E97" s="109">
        <f>C82+I82+O82+U82+I92+O92+U87+O87+I87+C87+C92+U92</f>
        <v>1138</v>
      </c>
      <c r="F97" s="39" t="s">
        <v>28</v>
      </c>
      <c r="G97" s="39"/>
      <c r="H97" s="52" t="s">
        <v>29</v>
      </c>
      <c r="I97" s="110">
        <f>C84+I84+O84+U84+I94+O94+U89+O89+I89+C89+C94+U94</f>
        <v>9.933920640000002</v>
      </c>
      <c r="J97" s="39" t="s">
        <v>30</v>
      </c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</row>
    <row r="98" spans="1:28">
      <c r="A98" s="39"/>
      <c r="B98" s="52" t="s">
        <v>491</v>
      </c>
      <c r="C98" s="101" t="s">
        <v>492</v>
      </c>
      <c r="D98" s="52" t="s">
        <v>27</v>
      </c>
      <c r="E98" s="109">
        <f>G82+M82+S82+Y82+G87+M87+S87+Y87+G92+M92+S92+Y92</f>
        <v>1145.3</v>
      </c>
      <c r="F98" s="39" t="s">
        <v>28</v>
      </c>
      <c r="G98" s="39"/>
      <c r="H98" s="52" t="s">
        <v>29</v>
      </c>
      <c r="I98" s="54">
        <f>G84+M84+S84+Y84+G89+M89+S89+Y89+G94+M94+S94+Y94</f>
        <v>9.9976443840000009</v>
      </c>
      <c r="J98" s="39" t="s">
        <v>30</v>
      </c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</row>
    <row r="99" spans="1:28">
      <c r="A99" s="39"/>
      <c r="B99" s="52"/>
      <c r="C99" s="101"/>
      <c r="D99" s="52"/>
      <c r="E99" s="109"/>
      <c r="F99" s="39"/>
      <c r="G99" s="39"/>
      <c r="H99" s="52"/>
      <c r="I99" s="54"/>
      <c r="J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</row>
    <row r="100" spans="1:28">
      <c r="A100" s="39"/>
      <c r="B100" s="147"/>
      <c r="C100" s="51"/>
      <c r="D100" s="147"/>
      <c r="E100" s="155"/>
      <c r="F100" s="146"/>
      <c r="G100" s="146"/>
      <c r="H100" s="147"/>
      <c r="I100" s="153"/>
      <c r="J100" s="146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</row>
    <row r="101" spans="1:28" s="294" customFormat="1">
      <c r="A101" s="289"/>
      <c r="B101" s="286"/>
      <c r="C101" s="287"/>
      <c r="D101" s="286"/>
      <c r="E101" s="296"/>
      <c r="F101" s="289"/>
      <c r="G101" s="289"/>
      <c r="H101" s="286"/>
      <c r="I101" s="293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</row>
    <row r="102" spans="1:28">
      <c r="A102" s="365" t="s">
        <v>61</v>
      </c>
      <c r="B102" s="360" t="s">
        <v>58</v>
      </c>
      <c r="C102" s="361"/>
      <c r="D102" s="361"/>
      <c r="E102" s="361"/>
      <c r="F102" s="361"/>
      <c r="G102" s="362"/>
      <c r="H102" s="360" t="s">
        <v>18</v>
      </c>
      <c r="I102" s="361"/>
      <c r="J102" s="361"/>
      <c r="K102" s="361"/>
      <c r="L102" s="361"/>
      <c r="M102" s="362"/>
      <c r="N102" s="360" t="s">
        <v>43</v>
      </c>
      <c r="O102" s="361"/>
      <c r="P102" s="361"/>
      <c r="Q102" s="361"/>
      <c r="R102" s="361"/>
      <c r="S102" s="362"/>
      <c r="T102" s="360" t="s">
        <v>35</v>
      </c>
      <c r="U102" s="361"/>
      <c r="V102" s="361"/>
      <c r="W102" s="361"/>
      <c r="X102" s="361"/>
      <c r="Y102" s="362"/>
    </row>
    <row r="103" spans="1:28">
      <c r="A103" s="365"/>
      <c r="B103" s="62" t="str">
        <f>'Замеры РП'!$E$4</f>
        <v>4.00</v>
      </c>
      <c r="C103" s="62" t="str">
        <f>'Замеры РП'!$F$4</f>
        <v>9.00</v>
      </c>
      <c r="D103" s="62" t="str">
        <f>'Замеры РП'!$G$4</f>
        <v>14.00</v>
      </c>
      <c r="E103" s="62" t="str">
        <f>'Замеры РП'!$H$4</f>
        <v>18.00</v>
      </c>
      <c r="F103" s="62" t="str">
        <f>'Замеры РП'!$I$4</f>
        <v>20.00</v>
      </c>
      <c r="G103" s="62" t="str">
        <f>'Замеры РП'!$J$4</f>
        <v>22.00</v>
      </c>
      <c r="H103" s="62" t="str">
        <f>'Замеры РП'!$E$4</f>
        <v>4.00</v>
      </c>
      <c r="I103" s="62" t="str">
        <f>'Замеры РП'!$F$4</f>
        <v>9.00</v>
      </c>
      <c r="J103" s="62" t="str">
        <f>'Замеры РП'!$G$4</f>
        <v>14.00</v>
      </c>
      <c r="K103" s="62" t="str">
        <f>'Замеры РП'!$H$4</f>
        <v>18.00</v>
      </c>
      <c r="L103" s="62" t="str">
        <f>'Замеры РП'!$I$4</f>
        <v>20.00</v>
      </c>
      <c r="M103" s="62" t="str">
        <f>'Замеры РП'!$J$4</f>
        <v>22.00</v>
      </c>
      <c r="N103" s="62" t="str">
        <f>'Замеры РП'!$E$4</f>
        <v>4.00</v>
      </c>
      <c r="O103" s="62" t="str">
        <f>'Замеры РП'!$F$4</f>
        <v>9.00</v>
      </c>
      <c r="P103" s="62" t="str">
        <f>'Замеры РП'!$G$4</f>
        <v>14.00</v>
      </c>
      <c r="Q103" s="62" t="str">
        <f>'Замеры РП'!$H$4</f>
        <v>18.00</v>
      </c>
      <c r="R103" s="62" t="str">
        <f>'Замеры РП'!$I$4</f>
        <v>20.00</v>
      </c>
      <c r="S103" s="62" t="str">
        <f>'Замеры РП'!$J$4</f>
        <v>22.00</v>
      </c>
      <c r="T103" s="62" t="str">
        <f>'Замеры РП'!$E$4</f>
        <v>4.00</v>
      </c>
      <c r="U103" s="62" t="str">
        <f>'Замеры РП'!$F$4</f>
        <v>9.00</v>
      </c>
      <c r="V103" s="62" t="str">
        <f>'Замеры РП'!$G$4</f>
        <v>14.00</v>
      </c>
      <c r="W103" s="62" t="str">
        <f>'Замеры РП'!$H$4</f>
        <v>18.00</v>
      </c>
      <c r="X103" s="62" t="str">
        <f>'Замеры РП'!$I$4</f>
        <v>20.00</v>
      </c>
      <c r="Y103" s="62" t="str">
        <f>'Замеры РП'!$J$4</f>
        <v>22.00</v>
      </c>
    </row>
    <row r="104" spans="1:28">
      <c r="A104" s="49" t="s">
        <v>22</v>
      </c>
      <c r="B104" s="49">
        <f>'Замеры ИСК'!G91</f>
        <v>39</v>
      </c>
      <c r="C104" s="49">
        <f>'Замеры ИСК'!L91</f>
        <v>77</v>
      </c>
      <c r="D104" s="49"/>
      <c r="E104" s="49"/>
      <c r="F104" s="49"/>
      <c r="G104" s="49">
        <f>'Замеры ИСК'!Y91</f>
        <v>57</v>
      </c>
      <c r="H104" s="49">
        <f>'Замеры ИСК'!G90</f>
        <v>47</v>
      </c>
      <c r="I104" s="49">
        <f>'Замеры ИСК'!L90</f>
        <v>109</v>
      </c>
      <c r="J104" s="49"/>
      <c r="K104" s="49"/>
      <c r="L104" s="49"/>
      <c r="M104" s="49">
        <f>'Замеры ИСК'!Y90</f>
        <v>93</v>
      </c>
      <c r="N104" s="49">
        <f>'Замеры ИСК'!G92</f>
        <v>49</v>
      </c>
      <c r="O104" s="49">
        <f>'Замеры ИСК'!L92</f>
        <v>90</v>
      </c>
      <c r="P104" s="49"/>
      <c r="Q104" s="49"/>
      <c r="R104" s="49"/>
      <c r="S104" s="49">
        <f>'Замеры ИСК'!Y92</f>
        <v>91</v>
      </c>
      <c r="T104" s="49">
        <f>'Замеры ИСК'!G94</f>
        <v>86</v>
      </c>
      <c r="U104" s="49">
        <f>'Замеры ИСК'!L94</f>
        <v>142</v>
      </c>
      <c r="V104" s="49"/>
      <c r="W104" s="49"/>
      <c r="X104" s="49"/>
      <c r="Y104" s="49">
        <f>'Замеры ИСК'!Y94</f>
        <v>173</v>
      </c>
    </row>
    <row r="105" spans="1:28">
      <c r="A105" s="49" t="s">
        <v>23</v>
      </c>
      <c r="B105" s="49">
        <f>'Замеры ИСК'!G89</f>
        <v>6</v>
      </c>
      <c r="C105" s="49">
        <f>'Замеры ИСК'!L89</f>
        <v>6</v>
      </c>
      <c r="D105" s="49"/>
      <c r="E105" s="249"/>
      <c r="F105" s="249"/>
      <c r="G105" s="249">
        <f>'Замеры ИСК'!Y89</f>
        <v>6</v>
      </c>
      <c r="H105" s="49">
        <f>'Замеры ИСК'!G89</f>
        <v>6</v>
      </c>
      <c r="I105" s="49">
        <f>'Замеры ИСК'!L89</f>
        <v>6</v>
      </c>
      <c r="J105" s="49"/>
      <c r="K105" s="249"/>
      <c r="L105" s="249"/>
      <c r="M105" s="249">
        <f>'Замеры ИСК'!Y89</f>
        <v>6</v>
      </c>
      <c r="N105" s="49">
        <f>'Замеры ИСК'!G89</f>
        <v>6</v>
      </c>
      <c r="O105" s="49">
        <f>'Замеры ИСК'!L89</f>
        <v>6</v>
      </c>
      <c r="P105" s="49"/>
      <c r="Q105" s="249"/>
      <c r="R105" s="249"/>
      <c r="S105" s="249">
        <f>'Замеры ИСК'!Y89</f>
        <v>6</v>
      </c>
      <c r="T105" s="49">
        <f>'Замеры ИСК'!G93</f>
        <v>6</v>
      </c>
      <c r="U105" s="49">
        <f>'Замеры ИСК'!L93</f>
        <v>6</v>
      </c>
      <c r="V105" s="49"/>
      <c r="W105" s="249"/>
      <c r="X105" s="249"/>
      <c r="Y105" s="249">
        <f>'Замеры ИСК'!Y93</f>
        <v>6</v>
      </c>
    </row>
    <row r="106" spans="1:28">
      <c r="A106" s="49" t="s">
        <v>24</v>
      </c>
      <c r="B106" s="50">
        <f>1.732*B105*(B104/1000)*0.8</f>
        <v>0.32423040000000003</v>
      </c>
      <c r="C106" s="50">
        <f>1.732*C105*(C104/1000)*0.8</f>
        <v>0.64014719999999992</v>
      </c>
      <c r="D106" s="50"/>
      <c r="E106" s="50"/>
      <c r="F106" s="50"/>
      <c r="G106" s="50">
        <f t="shared" ref="G106" si="37">1.732*G105*(G104/1000)*0.8</f>
        <v>0.4738752</v>
      </c>
      <c r="H106" s="50">
        <f>1.732*H105*(H104/1000)*0.8</f>
        <v>0.39073920000000001</v>
      </c>
      <c r="I106" s="50">
        <f>1.732*I105*(I104/1000)*0.8</f>
        <v>0.90618240000000005</v>
      </c>
      <c r="J106" s="50"/>
      <c r="K106" s="50"/>
      <c r="L106" s="50"/>
      <c r="M106" s="50">
        <f t="shared" ref="M106" si="38">1.732*M105*(M104/1000)*0.8</f>
        <v>0.77316479999999999</v>
      </c>
      <c r="N106" s="50">
        <f>1.732*N105*(N104/1000)*0.8</f>
        <v>0.40736640000000002</v>
      </c>
      <c r="O106" s="50">
        <f>1.732*O105*(O104/1000)*0.8</f>
        <v>0.748224</v>
      </c>
      <c r="P106" s="50"/>
      <c r="Q106" s="50"/>
      <c r="R106" s="50"/>
      <c r="S106" s="50">
        <f t="shared" ref="S106" si="39">1.732*S105*(S104/1000)*0.8</f>
        <v>0.75653760000000003</v>
      </c>
      <c r="T106" s="50">
        <f>1.732*T105*(T104/1000)*0.8</f>
        <v>0.71496959999999987</v>
      </c>
      <c r="U106" s="50">
        <f>1.732*U105*(U104/1000)*0.8</f>
        <v>1.1805311999999999</v>
      </c>
      <c r="V106" s="50"/>
      <c r="W106" s="50"/>
      <c r="X106" s="50"/>
      <c r="Y106" s="50">
        <f t="shared" ref="Y106" si="40">1.732*Y105*(Y104/1000)*0.8</f>
        <v>1.4382527999999999</v>
      </c>
    </row>
    <row r="107" spans="1:28">
      <c r="A107" s="365" t="s">
        <v>61</v>
      </c>
      <c r="B107" s="360" t="s">
        <v>60</v>
      </c>
      <c r="C107" s="361"/>
      <c r="D107" s="361"/>
      <c r="E107" s="361"/>
      <c r="F107" s="361"/>
      <c r="G107" s="362"/>
      <c r="H107" s="360" t="s">
        <v>37</v>
      </c>
      <c r="I107" s="361"/>
      <c r="J107" s="361"/>
      <c r="K107" s="361"/>
      <c r="L107" s="361"/>
      <c r="M107" s="362"/>
      <c r="N107" s="360" t="s">
        <v>53</v>
      </c>
      <c r="O107" s="361"/>
      <c r="P107" s="361"/>
      <c r="Q107" s="361"/>
      <c r="R107" s="361"/>
      <c r="S107" s="362"/>
      <c r="T107" s="39"/>
      <c r="U107" s="39"/>
      <c r="V107" s="39"/>
      <c r="W107" s="39"/>
      <c r="X107" s="39"/>
      <c r="Y107" s="39"/>
      <c r="Z107" s="39"/>
      <c r="AA107" s="39"/>
      <c r="AB107" s="39"/>
    </row>
    <row r="108" spans="1:28">
      <c r="A108" s="365"/>
      <c r="B108" s="62" t="str">
        <f>'Замеры РП'!$E$4</f>
        <v>4.00</v>
      </c>
      <c r="C108" s="62" t="str">
        <f>'Замеры РП'!$F$4</f>
        <v>9.00</v>
      </c>
      <c r="D108" s="62" t="str">
        <f>'Замеры РП'!$G$4</f>
        <v>14.00</v>
      </c>
      <c r="E108" s="62" t="str">
        <f>'Замеры РП'!$H$4</f>
        <v>18.00</v>
      </c>
      <c r="F108" s="62" t="str">
        <f>'Замеры РП'!$I$4</f>
        <v>20.00</v>
      </c>
      <c r="G108" s="62" t="str">
        <f>'Замеры РП'!$J$4</f>
        <v>22.00</v>
      </c>
      <c r="H108" s="62" t="str">
        <f>'Замеры РП'!$E$4</f>
        <v>4.00</v>
      </c>
      <c r="I108" s="62" t="str">
        <f>'Замеры РП'!$F$4</f>
        <v>9.00</v>
      </c>
      <c r="J108" s="62" t="str">
        <f>'Замеры РП'!$G$4</f>
        <v>14.00</v>
      </c>
      <c r="K108" s="62" t="str">
        <f>'Замеры РП'!$H$4</f>
        <v>18.00</v>
      </c>
      <c r="L108" s="62" t="str">
        <f>'Замеры РП'!$I$4</f>
        <v>20.00</v>
      </c>
      <c r="M108" s="62" t="str">
        <f>'Замеры РП'!$J$4</f>
        <v>22.00</v>
      </c>
      <c r="N108" s="62" t="str">
        <f>'Замеры РП'!$E$4</f>
        <v>4.00</v>
      </c>
      <c r="O108" s="62" t="str">
        <f>'Замеры РП'!$F$4</f>
        <v>9.00</v>
      </c>
      <c r="P108" s="62" t="str">
        <f>'Замеры РП'!$G$4</f>
        <v>14.00</v>
      </c>
      <c r="Q108" s="62" t="str">
        <f>'Замеры РП'!$H$4</f>
        <v>18.00</v>
      </c>
      <c r="R108" s="62" t="str">
        <f>'Замеры РП'!$I$4</f>
        <v>20.00</v>
      </c>
      <c r="S108" s="62" t="str">
        <f>'Замеры РП'!$J$4</f>
        <v>22.00</v>
      </c>
      <c r="T108" s="39"/>
      <c r="U108" s="39"/>
      <c r="V108" s="39"/>
      <c r="W108" s="39"/>
      <c r="X108" s="39"/>
      <c r="Y108" s="39"/>
      <c r="Z108" s="39"/>
      <c r="AA108" s="39"/>
      <c r="AB108" s="39"/>
    </row>
    <row r="109" spans="1:28">
      <c r="A109" s="49" t="s">
        <v>22</v>
      </c>
      <c r="B109" s="49">
        <f>'Замеры ИСК'!G96</f>
        <v>6</v>
      </c>
      <c r="C109" s="49">
        <f>'Замеры ИСК'!L96</f>
        <v>10</v>
      </c>
      <c r="D109" s="49"/>
      <c r="E109" s="49"/>
      <c r="F109" s="49"/>
      <c r="G109" s="49">
        <f>'Замеры ИСК'!Y96</f>
        <v>16</v>
      </c>
      <c r="H109" s="49">
        <f>'Замеры ИСК'!G95</f>
        <v>30</v>
      </c>
      <c r="I109" s="49">
        <f>'Замеры ИСК'!L95</f>
        <v>43</v>
      </c>
      <c r="J109" s="49"/>
      <c r="K109" s="49"/>
      <c r="L109" s="49"/>
      <c r="M109" s="49">
        <f>'Замеры ИСК'!Y95</f>
        <v>59</v>
      </c>
      <c r="N109" s="49">
        <f>'Замеры ИСК'!G97</f>
        <v>112</v>
      </c>
      <c r="O109" s="49">
        <f>'Замеры ИСК'!L97</f>
        <v>181</v>
      </c>
      <c r="P109" s="49"/>
      <c r="Q109" s="49"/>
      <c r="R109" s="49"/>
      <c r="S109" s="49">
        <f>'Замеры ИСК'!Y97</f>
        <v>178</v>
      </c>
    </row>
    <row r="110" spans="1:28">
      <c r="A110" s="49" t="s">
        <v>23</v>
      </c>
      <c r="B110" s="49">
        <f>'Замеры ИСК'!G93</f>
        <v>6</v>
      </c>
      <c r="C110" s="49">
        <f>'Замеры ИСК'!L93</f>
        <v>6</v>
      </c>
      <c r="D110" s="49"/>
      <c r="E110" s="249"/>
      <c r="F110" s="249"/>
      <c r="G110" s="249">
        <f>'Замеры ИСК'!Y93</f>
        <v>6</v>
      </c>
      <c r="H110" s="49">
        <f>'Замеры ИСК'!G93</f>
        <v>6</v>
      </c>
      <c r="I110" s="49">
        <f>'Замеры ИСК'!L93</f>
        <v>6</v>
      </c>
      <c r="J110" s="49"/>
      <c r="K110" s="249"/>
      <c r="L110" s="249"/>
      <c r="M110" s="249">
        <f>'Замеры ИСК'!Y93</f>
        <v>6</v>
      </c>
      <c r="N110" s="49">
        <f>'Замеры ИСК'!G93</f>
        <v>6</v>
      </c>
      <c r="O110" s="49">
        <f>'Замеры ИСК'!L93</f>
        <v>6</v>
      </c>
      <c r="P110" s="49"/>
      <c r="Q110" s="249"/>
      <c r="R110" s="249"/>
      <c r="S110" s="249">
        <f>'Замеры ИСК'!Y93</f>
        <v>6</v>
      </c>
    </row>
    <row r="111" spans="1:28">
      <c r="A111" s="49" t="s">
        <v>24</v>
      </c>
      <c r="B111" s="50">
        <f t="shared" ref="B111:M111" si="41">1.732*B110*(B109/1000)*0.8</f>
        <v>4.9881599999999998E-2</v>
      </c>
      <c r="C111" s="50">
        <f t="shared" si="41"/>
        <v>8.3136000000000002E-2</v>
      </c>
      <c r="D111" s="50"/>
      <c r="E111" s="50"/>
      <c r="F111" s="50"/>
      <c r="G111" s="50">
        <f t="shared" si="41"/>
        <v>0.13301760000000001</v>
      </c>
      <c r="H111" s="50">
        <f t="shared" si="41"/>
        <v>0.24940799999999999</v>
      </c>
      <c r="I111" s="50">
        <f t="shared" si="41"/>
        <v>0.35748479999999994</v>
      </c>
      <c r="J111" s="50"/>
      <c r="K111" s="50"/>
      <c r="L111" s="50"/>
      <c r="M111" s="50">
        <f t="shared" si="41"/>
        <v>0.49050239999999995</v>
      </c>
      <c r="N111" s="50">
        <f>1.732*N110*(N109/1000)*0.8</f>
        <v>0.93112320000000004</v>
      </c>
      <c r="O111" s="50">
        <f>1.732*O110*(O109/1000)*0.8</f>
        <v>1.5047615999999999</v>
      </c>
      <c r="P111" s="50"/>
      <c r="Q111" s="50"/>
      <c r="R111" s="50"/>
      <c r="S111" s="50">
        <f t="shared" ref="S111" si="42">1.732*S110*(S109/1000)*0.8</f>
        <v>1.4798207999999999</v>
      </c>
    </row>
    <row r="112" spans="1:28">
      <c r="A112" s="51" t="s">
        <v>26</v>
      </c>
      <c r="B112" s="52" t="s">
        <v>491</v>
      </c>
      <c r="C112" s="101" t="str">
        <f>'Замеры РП'!$E$4</f>
        <v>4.00</v>
      </c>
      <c r="D112" s="52" t="s">
        <v>27</v>
      </c>
      <c r="E112" s="74">
        <f>B104+H104+N104+T104+N109+B109+H109</f>
        <v>369</v>
      </c>
      <c r="F112" s="39" t="s">
        <v>28</v>
      </c>
      <c r="G112" s="39"/>
      <c r="H112" s="52" t="s">
        <v>29</v>
      </c>
      <c r="I112" s="54">
        <f>B106+H106+N106+T106+N111+B111+H111</f>
        <v>3.0677184</v>
      </c>
      <c r="J112" s="39" t="s">
        <v>30</v>
      </c>
      <c r="K112" s="57"/>
      <c r="L112" s="57"/>
      <c r="M112" s="57"/>
      <c r="N112" s="39"/>
      <c r="O112" s="39"/>
      <c r="P112" s="39"/>
      <c r="Q112" s="39"/>
      <c r="R112" s="39"/>
      <c r="S112" s="39"/>
      <c r="T112" s="52"/>
      <c r="U112" s="53"/>
      <c r="V112" s="39"/>
      <c r="W112" s="39"/>
      <c r="X112" s="39"/>
      <c r="Y112" s="39"/>
      <c r="Z112" s="52"/>
      <c r="AA112" s="54"/>
      <c r="AB112" s="39"/>
    </row>
    <row r="113" spans="1:28">
      <c r="A113" s="39"/>
      <c r="B113" s="52" t="s">
        <v>491</v>
      </c>
      <c r="C113" s="101" t="str">
        <f>'Замеры РП'!$F$4</f>
        <v>9.00</v>
      </c>
      <c r="D113" s="52" t="s">
        <v>27</v>
      </c>
      <c r="E113" s="90">
        <f>C104+I104+O104+U104+O109+C109+I109</f>
        <v>652</v>
      </c>
      <c r="F113" s="39" t="s">
        <v>28</v>
      </c>
      <c r="G113" s="39"/>
      <c r="H113" s="52" t="s">
        <v>29</v>
      </c>
      <c r="I113" s="54">
        <f>C106+I106+O106+U106+O111+C111+I111</f>
        <v>5.4204671999999992</v>
      </c>
      <c r="J113" s="39" t="s">
        <v>30</v>
      </c>
      <c r="O113" s="39"/>
      <c r="P113" s="39"/>
      <c r="Q113" s="39"/>
      <c r="R113" s="39"/>
      <c r="S113" s="39"/>
      <c r="T113" s="52"/>
      <c r="U113" s="53"/>
      <c r="V113" s="39"/>
      <c r="W113" s="39"/>
      <c r="X113" s="39"/>
      <c r="Y113" s="39"/>
      <c r="Z113" s="52"/>
      <c r="AA113" s="54"/>
      <c r="AB113" s="39"/>
    </row>
    <row r="114" spans="1:28">
      <c r="A114" s="39"/>
      <c r="B114" s="52" t="s">
        <v>491</v>
      </c>
      <c r="C114" s="101" t="s">
        <v>492</v>
      </c>
      <c r="D114" s="52" t="s">
        <v>27</v>
      </c>
      <c r="E114" s="106">
        <f>G104+M104+S104+Y104+G109+M109+S109</f>
        <v>667</v>
      </c>
      <c r="F114" s="39" t="s">
        <v>28</v>
      </c>
      <c r="G114" s="39"/>
      <c r="H114" s="52" t="s">
        <v>29</v>
      </c>
      <c r="I114" s="71">
        <f>G106+M106+S106+Y106+G111+M111+S111</f>
        <v>5.5451711999999995</v>
      </c>
      <c r="J114" s="39" t="s">
        <v>30</v>
      </c>
      <c r="O114" s="39"/>
      <c r="P114" s="39"/>
      <c r="Q114" s="39"/>
      <c r="R114" s="39"/>
      <c r="S114" s="39"/>
      <c r="T114" s="52"/>
      <c r="U114" s="53"/>
      <c r="V114" s="39"/>
      <c r="W114" s="39"/>
      <c r="X114" s="39"/>
      <c r="Y114" s="39"/>
      <c r="Z114" s="52"/>
      <c r="AA114" s="54"/>
      <c r="AB114" s="39"/>
    </row>
    <row r="115" spans="1:28">
      <c r="A115" s="56"/>
      <c r="B115" s="52"/>
      <c r="C115" s="101"/>
      <c r="D115" s="52"/>
      <c r="E115" s="106"/>
      <c r="F115" s="39"/>
      <c r="G115" s="39"/>
      <c r="H115" s="52"/>
      <c r="I115" s="71"/>
      <c r="J115" s="39"/>
      <c r="O115" s="39"/>
      <c r="P115" s="39"/>
      <c r="Q115" s="39"/>
      <c r="R115" s="39"/>
      <c r="S115" s="39"/>
      <c r="T115" s="52"/>
      <c r="U115" s="53"/>
      <c r="V115" s="39"/>
      <c r="W115" s="39"/>
      <c r="X115" s="39"/>
      <c r="Y115" s="39"/>
      <c r="Z115" s="52"/>
      <c r="AA115" s="54"/>
      <c r="AB115" s="39"/>
    </row>
    <row r="116" spans="1:28">
      <c r="A116" s="39"/>
      <c r="B116" s="147"/>
      <c r="C116" s="51"/>
      <c r="D116" s="147"/>
      <c r="E116" s="152"/>
      <c r="F116" s="146"/>
      <c r="G116" s="146"/>
      <c r="H116" s="147"/>
      <c r="I116" s="153"/>
      <c r="J116" s="146"/>
      <c r="K116" s="57"/>
      <c r="L116" s="57"/>
      <c r="M116" s="57"/>
      <c r="N116" s="39"/>
      <c r="O116" s="39"/>
      <c r="P116" s="39"/>
      <c r="Q116" s="39"/>
      <c r="R116" s="39"/>
      <c r="S116" s="39"/>
      <c r="T116" s="52"/>
      <c r="U116" s="53"/>
      <c r="V116" s="39"/>
      <c r="W116" s="39"/>
      <c r="X116" s="39"/>
      <c r="Y116" s="39"/>
      <c r="Z116" s="52"/>
      <c r="AA116" s="54"/>
      <c r="AB116" s="39"/>
    </row>
    <row r="117" spans="1:28" s="294" customFormat="1">
      <c r="B117" s="286"/>
      <c r="C117" s="287"/>
      <c r="D117" s="286"/>
      <c r="E117" s="297"/>
      <c r="F117" s="289"/>
      <c r="H117" s="286"/>
      <c r="I117" s="293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</row>
    <row r="118" spans="1:28">
      <c r="A118" s="365" t="s">
        <v>62</v>
      </c>
      <c r="B118" s="360" t="s">
        <v>32</v>
      </c>
      <c r="C118" s="361"/>
      <c r="D118" s="361"/>
      <c r="E118" s="361"/>
      <c r="F118" s="361"/>
      <c r="G118" s="362"/>
      <c r="H118" s="360" t="s">
        <v>33</v>
      </c>
      <c r="I118" s="361"/>
      <c r="J118" s="361"/>
      <c r="K118" s="361"/>
      <c r="L118" s="361"/>
      <c r="M118" s="362"/>
      <c r="N118" s="360" t="s">
        <v>58</v>
      </c>
      <c r="O118" s="361"/>
      <c r="P118" s="361"/>
      <c r="Q118" s="361"/>
      <c r="R118" s="361"/>
      <c r="S118" s="362"/>
      <c r="T118" s="360" t="s">
        <v>38</v>
      </c>
      <c r="U118" s="361"/>
      <c r="V118" s="361"/>
      <c r="W118" s="361"/>
      <c r="X118" s="361"/>
      <c r="Y118" s="362"/>
    </row>
    <row r="119" spans="1:28">
      <c r="A119" s="365"/>
      <c r="B119" s="62" t="str">
        <f>'Замеры РП'!$E$4</f>
        <v>4.00</v>
      </c>
      <c r="C119" s="62" t="str">
        <f>'Замеры РП'!$F$4</f>
        <v>9.00</v>
      </c>
      <c r="D119" s="62" t="str">
        <f>'Замеры РП'!$G$4</f>
        <v>14.00</v>
      </c>
      <c r="E119" s="62" t="str">
        <f>'Замеры РП'!$H$4</f>
        <v>18.00</v>
      </c>
      <c r="F119" s="62" t="str">
        <f>'Замеры РП'!$I$4</f>
        <v>20.00</v>
      </c>
      <c r="G119" s="62" t="str">
        <f>'Замеры РП'!$J$4</f>
        <v>22.00</v>
      </c>
      <c r="H119" s="62" t="str">
        <f>'Замеры РП'!$E$4</f>
        <v>4.00</v>
      </c>
      <c r="I119" s="62" t="str">
        <f>'Замеры РП'!$F$4</f>
        <v>9.00</v>
      </c>
      <c r="J119" s="62" t="str">
        <f>'Замеры РП'!$G$4</f>
        <v>14.00</v>
      </c>
      <c r="K119" s="62" t="str">
        <f>'Замеры РП'!$H$4</f>
        <v>18.00</v>
      </c>
      <c r="L119" s="62" t="str">
        <f>'Замеры РП'!$I$4</f>
        <v>20.00</v>
      </c>
      <c r="M119" s="62" t="str">
        <f>'Замеры РП'!$J$4</f>
        <v>22.00</v>
      </c>
      <c r="N119" s="62" t="str">
        <f>'Замеры РП'!$E$4</f>
        <v>4.00</v>
      </c>
      <c r="O119" s="62" t="str">
        <f>'Замеры РП'!$F$4</f>
        <v>9.00</v>
      </c>
      <c r="P119" s="62" t="str">
        <f>'Замеры РП'!$G$4</f>
        <v>14.00</v>
      </c>
      <c r="Q119" s="62" t="str">
        <f>'Замеры РП'!$H$4</f>
        <v>18.00</v>
      </c>
      <c r="R119" s="62" t="str">
        <f>'Замеры РП'!$I$4</f>
        <v>20.00</v>
      </c>
      <c r="S119" s="62" t="str">
        <f>'Замеры РП'!$J$4</f>
        <v>22.00</v>
      </c>
      <c r="T119" s="62" t="str">
        <f>'Замеры РП'!$E$4</f>
        <v>4.00</v>
      </c>
      <c r="U119" s="62" t="str">
        <f>'Замеры РП'!$F$4</f>
        <v>9.00</v>
      </c>
      <c r="V119" s="62" t="str">
        <f>'Замеры РП'!$G$4</f>
        <v>14.00</v>
      </c>
      <c r="W119" s="62" t="str">
        <f>'Замеры РП'!$H$4</f>
        <v>18.00</v>
      </c>
      <c r="X119" s="62" t="str">
        <f>'Замеры РП'!$I$4</f>
        <v>20.00</v>
      </c>
      <c r="Y119" s="62" t="str">
        <f>'Замеры РП'!$J$4</f>
        <v>22.00</v>
      </c>
    </row>
    <row r="120" spans="1:28">
      <c r="A120" s="49" t="s">
        <v>22</v>
      </c>
      <c r="B120" s="49">
        <f>'Замеры ИСК'!G108</f>
        <v>31</v>
      </c>
      <c r="C120" s="49">
        <f>'Замеры ИСК'!L108</f>
        <v>50</v>
      </c>
      <c r="D120" s="49"/>
      <c r="E120" s="49"/>
      <c r="F120" s="49"/>
      <c r="G120" s="49">
        <f>'Замеры ИСК'!Y108</f>
        <v>60</v>
      </c>
      <c r="H120" s="49">
        <f>'Замеры ИСК'!G109</f>
        <v>47</v>
      </c>
      <c r="I120" s="49">
        <f>'Замеры ИСК'!L109</f>
        <v>90</v>
      </c>
      <c r="J120" s="49"/>
      <c r="K120" s="49"/>
      <c r="L120" s="49"/>
      <c r="M120" s="49">
        <f>'Замеры ИСК'!Y109</f>
        <v>67</v>
      </c>
      <c r="N120" s="49">
        <f>'Замеры ИСК'!G107</f>
        <v>65</v>
      </c>
      <c r="O120" s="49">
        <f>'Замеры ИСК'!L107</f>
        <v>111</v>
      </c>
      <c r="P120" s="49"/>
      <c r="Q120" s="49"/>
      <c r="R120" s="49"/>
      <c r="S120" s="49">
        <f>'Замеры ИСК'!Y107</f>
        <v>116</v>
      </c>
      <c r="T120" s="49">
        <f>'Замеры ИСК'!G111</f>
        <v>9</v>
      </c>
      <c r="U120" s="49">
        <f>'Замеры ИСК'!L111</f>
        <v>17</v>
      </c>
      <c r="V120" s="49"/>
      <c r="W120" s="49"/>
      <c r="X120" s="49"/>
      <c r="Y120" s="49">
        <f>'Замеры ИСК'!Y111</f>
        <v>16</v>
      </c>
    </row>
    <row r="121" spans="1:28">
      <c r="A121" s="49" t="s">
        <v>23</v>
      </c>
      <c r="B121" s="49">
        <f>'Замеры ИСК'!G106</f>
        <v>6.4</v>
      </c>
      <c r="C121" s="49">
        <f>'Замеры ИСК'!L106</f>
        <v>6.4</v>
      </c>
      <c r="D121" s="49"/>
      <c r="E121" s="249"/>
      <c r="F121" s="249"/>
      <c r="G121" s="249">
        <f>'Замеры ИСК'!Y106</f>
        <v>6.5</v>
      </c>
      <c r="H121" s="49">
        <f>'Замеры ИСК'!G106</f>
        <v>6.4</v>
      </c>
      <c r="I121" s="49">
        <f>'Замеры ИСК'!L106</f>
        <v>6.4</v>
      </c>
      <c r="J121" s="49"/>
      <c r="K121" s="249"/>
      <c r="L121" s="249"/>
      <c r="M121" s="249">
        <f>'Замеры ИСК'!Y106</f>
        <v>6.5</v>
      </c>
      <c r="N121" s="49">
        <f>'Замеры ИСК'!G106</f>
        <v>6.4</v>
      </c>
      <c r="O121" s="49">
        <f>'Замеры ИСК'!L106</f>
        <v>6.4</v>
      </c>
      <c r="P121" s="49"/>
      <c r="Q121" s="249"/>
      <c r="R121" s="249"/>
      <c r="S121" s="249">
        <f>'Замеры ИСК'!Y106</f>
        <v>6.5</v>
      </c>
      <c r="T121" s="49">
        <f>'Замеры ИСК'!G106</f>
        <v>6.4</v>
      </c>
      <c r="U121" s="49">
        <f>'Замеры ИСК'!L106</f>
        <v>6.4</v>
      </c>
      <c r="V121" s="49"/>
      <c r="W121" s="249"/>
      <c r="X121" s="249"/>
      <c r="Y121" s="249">
        <f>'Замеры ИСК'!Y106</f>
        <v>6.5</v>
      </c>
    </row>
    <row r="122" spans="1:28">
      <c r="A122" s="49" t="s">
        <v>24</v>
      </c>
      <c r="B122" s="50">
        <f>1.732*B121*(B120/1000)*0.8</f>
        <v>0.27490304000000004</v>
      </c>
      <c r="C122" s="50">
        <f>1.732*C121*(C120/1000)*0.8</f>
        <v>0.44339200000000006</v>
      </c>
      <c r="D122" s="50"/>
      <c r="E122" s="50"/>
      <c r="F122" s="50"/>
      <c r="G122" s="50">
        <f t="shared" ref="G122" si="43">1.732*G121*(G120/1000)*0.8</f>
        <v>0.54038399999999998</v>
      </c>
      <c r="H122" s="50">
        <f>1.732*H121*(H120/1000)*0.8</f>
        <v>0.41678848000000007</v>
      </c>
      <c r="I122" s="50">
        <f>1.732*I121*(I120/1000)*0.8</f>
        <v>0.79810560000000008</v>
      </c>
      <c r="J122" s="50"/>
      <c r="K122" s="50"/>
      <c r="L122" s="50"/>
      <c r="M122" s="50">
        <f t="shared" ref="M122" si="44">1.732*M121*(M120/1000)*0.8</f>
        <v>0.6034288000000001</v>
      </c>
      <c r="N122" s="50">
        <f>1.732*N121*(N120/1000)*0.8</f>
        <v>0.57640960000000019</v>
      </c>
      <c r="O122" s="50">
        <f>1.732*O121*(O120/1000)*0.8</f>
        <v>0.98433024000000013</v>
      </c>
      <c r="P122" s="50"/>
      <c r="Q122" s="50"/>
      <c r="R122" s="50"/>
      <c r="S122" s="50">
        <f t="shared" ref="S122" si="45">1.732*S121*(S120/1000)*0.8</f>
        <v>1.0447424000000001</v>
      </c>
      <c r="T122" s="50">
        <f>1.732*T121*(T120/1000)*0.8</f>
        <v>7.9810560000000016E-2</v>
      </c>
      <c r="U122" s="50">
        <f>1.732*U121*(U120/1000)*0.8</f>
        <v>0.15075328000000005</v>
      </c>
      <c r="V122" s="50"/>
      <c r="W122" s="50"/>
      <c r="X122" s="50"/>
      <c r="Y122" s="50">
        <f t="shared" ref="Y122" si="46">1.732*Y121*(Y120/1000)*0.8</f>
        <v>0.14410239999999999</v>
      </c>
    </row>
    <row r="123" spans="1:28">
      <c r="A123" s="365" t="s">
        <v>62</v>
      </c>
      <c r="B123" s="360" t="s">
        <v>64</v>
      </c>
      <c r="C123" s="361"/>
      <c r="D123" s="361"/>
      <c r="E123" s="361"/>
      <c r="F123" s="361"/>
      <c r="G123" s="362"/>
      <c r="H123" s="360" t="s">
        <v>65</v>
      </c>
      <c r="I123" s="361"/>
      <c r="J123" s="361"/>
      <c r="K123" s="361"/>
      <c r="L123" s="361"/>
      <c r="M123" s="362"/>
      <c r="N123" s="360" t="s">
        <v>36</v>
      </c>
      <c r="O123" s="361"/>
      <c r="P123" s="361"/>
      <c r="Q123" s="361"/>
      <c r="R123" s="361"/>
      <c r="S123" s="362"/>
      <c r="T123" s="360" t="s">
        <v>60</v>
      </c>
      <c r="U123" s="361"/>
      <c r="V123" s="361"/>
      <c r="W123" s="361"/>
      <c r="X123" s="361"/>
      <c r="Y123" s="362"/>
    </row>
    <row r="124" spans="1:28">
      <c r="A124" s="365"/>
      <c r="B124" s="62" t="str">
        <f>'Замеры РП'!$E$4</f>
        <v>4.00</v>
      </c>
      <c r="C124" s="62" t="str">
        <f>'Замеры РП'!$F$4</f>
        <v>9.00</v>
      </c>
      <c r="D124" s="62" t="str">
        <f>'Замеры РП'!$G$4</f>
        <v>14.00</v>
      </c>
      <c r="E124" s="62" t="str">
        <f>'Замеры РП'!$H$4</f>
        <v>18.00</v>
      </c>
      <c r="F124" s="62" t="str">
        <f>'Замеры РП'!$I$4</f>
        <v>20.00</v>
      </c>
      <c r="G124" s="62" t="str">
        <f>'Замеры РП'!$J$4</f>
        <v>22.00</v>
      </c>
      <c r="H124" s="62" t="str">
        <f>'Замеры РП'!$E$4</f>
        <v>4.00</v>
      </c>
      <c r="I124" s="62" t="str">
        <f>'Замеры РП'!$F$4</f>
        <v>9.00</v>
      </c>
      <c r="J124" s="62" t="str">
        <f>'Замеры РП'!$G$4</f>
        <v>14.00</v>
      </c>
      <c r="K124" s="62" t="str">
        <f>'Замеры РП'!$H$4</f>
        <v>18.00</v>
      </c>
      <c r="L124" s="62" t="str">
        <f>'Замеры РП'!$I$4</f>
        <v>20.00</v>
      </c>
      <c r="M124" s="62" t="str">
        <f>'Замеры РП'!$J$4</f>
        <v>22.00</v>
      </c>
      <c r="N124" s="62" t="str">
        <f>'Замеры РП'!$E$4</f>
        <v>4.00</v>
      </c>
      <c r="O124" s="62" t="str">
        <f>'Замеры РП'!$F$4</f>
        <v>9.00</v>
      </c>
      <c r="P124" s="62" t="str">
        <f>'Замеры РП'!$G$4</f>
        <v>14.00</v>
      </c>
      <c r="Q124" s="62" t="str">
        <f>'Замеры РП'!$H$4</f>
        <v>18.00</v>
      </c>
      <c r="R124" s="62" t="str">
        <f>'Замеры РП'!$I$4</f>
        <v>20.00</v>
      </c>
      <c r="S124" s="62" t="str">
        <f>'Замеры РП'!$J$4</f>
        <v>22.00</v>
      </c>
      <c r="T124" s="62" t="str">
        <f>'Замеры РП'!$E$4</f>
        <v>4.00</v>
      </c>
      <c r="U124" s="62" t="str">
        <f>'Замеры РП'!$F$4</f>
        <v>9.00</v>
      </c>
      <c r="V124" s="62" t="str">
        <f>'Замеры РП'!$G$4</f>
        <v>14.00</v>
      </c>
      <c r="W124" s="62" t="str">
        <f>'Замеры РП'!$H$4</f>
        <v>18.00</v>
      </c>
      <c r="X124" s="62" t="str">
        <f>'Замеры РП'!$I$4</f>
        <v>20.00</v>
      </c>
      <c r="Y124" s="62" t="str">
        <f>'Замеры РП'!$J$4</f>
        <v>22.00</v>
      </c>
    </row>
    <row r="125" spans="1:28">
      <c r="A125" s="49" t="s">
        <v>22</v>
      </c>
      <c r="B125" s="49">
        <f>'Замеры ИСК'!G116</f>
        <v>73</v>
      </c>
      <c r="C125" s="49">
        <f>'Замеры ИСК'!L116</f>
        <v>114</v>
      </c>
      <c r="D125" s="49"/>
      <c r="E125" s="49"/>
      <c r="F125" s="49"/>
      <c r="G125" s="49">
        <f>'Замеры ИСК'!Y116</f>
        <v>139</v>
      </c>
      <c r="H125" s="49">
        <f>'Замеры ИСК'!G115</f>
        <v>8</v>
      </c>
      <c r="I125" s="49">
        <f>'Замеры ИСК'!L115</f>
        <v>48</v>
      </c>
      <c r="J125" s="49"/>
      <c r="K125" s="49"/>
      <c r="L125" s="49"/>
      <c r="M125" s="49">
        <f>'Замеры ИСК'!Y115</f>
        <v>10</v>
      </c>
      <c r="N125" s="49">
        <f>'Замеры ИСК'!G117</f>
        <v>27</v>
      </c>
      <c r="O125" s="49">
        <f>'Замеры ИСК'!L117</f>
        <v>44</v>
      </c>
      <c r="P125" s="49"/>
      <c r="Q125" s="49"/>
      <c r="R125" s="49"/>
      <c r="S125" s="49">
        <f>'Замеры ИСК'!Y117</f>
        <v>55</v>
      </c>
      <c r="T125" s="49">
        <f>'Замеры ИСК'!G119</f>
        <v>25</v>
      </c>
      <c r="U125" s="49">
        <f>'Замеры ИСК'!L119</f>
        <v>38</v>
      </c>
      <c r="V125" s="49"/>
      <c r="W125" s="49"/>
      <c r="X125" s="49"/>
      <c r="Y125" s="49">
        <f>'Замеры ИСК'!Y119</f>
        <v>39</v>
      </c>
    </row>
    <row r="126" spans="1:28">
      <c r="A126" s="49" t="s">
        <v>23</v>
      </c>
      <c r="B126" s="49">
        <f>'Замеры ИСК'!G112</f>
        <v>6.3</v>
      </c>
      <c r="C126" s="49">
        <f>'Замеры ИСК'!L112</f>
        <v>6.3</v>
      </c>
      <c r="D126" s="49"/>
      <c r="E126" s="249"/>
      <c r="F126" s="249"/>
      <c r="G126" s="249">
        <f>'Замеры ИСК'!Y112</f>
        <v>6.3</v>
      </c>
      <c r="H126" s="49">
        <f>'Замеры ИСК'!G112</f>
        <v>6.3</v>
      </c>
      <c r="I126" s="49">
        <f>'Замеры ИСК'!L112</f>
        <v>6.3</v>
      </c>
      <c r="J126" s="49"/>
      <c r="K126" s="249"/>
      <c r="L126" s="249"/>
      <c r="M126" s="249">
        <f>'Замеры ИСК'!Y112</f>
        <v>6.3</v>
      </c>
      <c r="N126" s="49">
        <f>'Замеры ИСК'!G112</f>
        <v>6.3</v>
      </c>
      <c r="O126" s="49">
        <f>'Замеры ИСК'!L112</f>
        <v>6.3</v>
      </c>
      <c r="P126" s="49"/>
      <c r="Q126" s="249"/>
      <c r="R126" s="249"/>
      <c r="S126" s="249">
        <f>'Замеры ИСК'!Y112</f>
        <v>6.3</v>
      </c>
      <c r="T126" s="49">
        <f>'Замеры ИСК'!G112</f>
        <v>6.3</v>
      </c>
      <c r="U126" s="49">
        <f>'Замеры ИСК'!L112</f>
        <v>6.3</v>
      </c>
      <c r="V126" s="49"/>
      <c r="W126" s="249"/>
      <c r="X126" s="249"/>
      <c r="Y126" s="249">
        <f>'Замеры ИСК'!Y112</f>
        <v>6.3</v>
      </c>
    </row>
    <row r="127" spans="1:28">
      <c r="A127" s="49" t="s">
        <v>24</v>
      </c>
      <c r="B127" s="50">
        <f>1.732*B126*(B125/1000)*0.8</f>
        <v>0.63723744000000004</v>
      </c>
      <c r="C127" s="50">
        <f>1.732*C126*(C125/1000)*0.8</f>
        <v>0.99513792000000001</v>
      </c>
      <c r="D127" s="50"/>
      <c r="E127" s="50"/>
      <c r="F127" s="50"/>
      <c r="G127" s="50">
        <f t="shared" ref="G127" si="47">1.732*G126*(G125/1000)*0.8</f>
        <v>1.2133699200000001</v>
      </c>
      <c r="H127" s="50">
        <f>1.732*H126*(H125/1000)*0.8</f>
        <v>6.9834240000000006E-2</v>
      </c>
      <c r="I127" s="50">
        <f>1.732*I126*(I125/1000)*0.8</f>
        <v>0.41900544000000006</v>
      </c>
      <c r="J127" s="50"/>
      <c r="K127" s="50"/>
      <c r="L127" s="50"/>
      <c r="M127" s="50">
        <f t="shared" ref="M127" si="48">1.732*M126*(M125/1000)*0.8</f>
        <v>8.7292800000000004E-2</v>
      </c>
      <c r="N127" s="50">
        <f>1.732*N126*(N125/1000)*0.8</f>
        <v>0.23569056000000002</v>
      </c>
      <c r="O127" s="50">
        <f>1.732*O126*(O125/1000)*0.8</f>
        <v>0.38408832000000004</v>
      </c>
      <c r="P127" s="50"/>
      <c r="Q127" s="50"/>
      <c r="R127" s="50"/>
      <c r="S127" s="50">
        <f t="shared" ref="S127" si="49">1.732*S126*(S125/1000)*0.8</f>
        <v>0.48011039999999999</v>
      </c>
      <c r="T127" s="50">
        <f>1.732*T126*(T125/1000)*0.8</f>
        <v>0.21823200000000004</v>
      </c>
      <c r="U127" s="50">
        <f>1.732*U126*(U125/1000)*0.8</f>
        <v>0.33171264</v>
      </c>
      <c r="V127" s="50"/>
      <c r="W127" s="50"/>
      <c r="X127" s="50"/>
      <c r="Y127" s="50">
        <f t="shared" ref="Y127" si="50">1.732*Y126*(Y125/1000)*0.8</f>
        <v>0.34044192000000001</v>
      </c>
    </row>
    <row r="128" spans="1:28">
      <c r="A128" s="365" t="s">
        <v>62</v>
      </c>
      <c r="B128" s="360" t="s">
        <v>42</v>
      </c>
      <c r="C128" s="361"/>
      <c r="D128" s="361"/>
      <c r="E128" s="361"/>
      <c r="F128" s="361"/>
      <c r="G128" s="362"/>
      <c r="H128" s="360" t="s">
        <v>66</v>
      </c>
      <c r="I128" s="361"/>
      <c r="J128" s="361"/>
      <c r="K128" s="361"/>
      <c r="L128" s="361"/>
      <c r="M128" s="362"/>
      <c r="N128" s="360" t="s">
        <v>63</v>
      </c>
      <c r="O128" s="361"/>
      <c r="P128" s="361"/>
      <c r="Q128" s="361"/>
      <c r="R128" s="361"/>
      <c r="S128" s="362"/>
      <c r="T128" s="360" t="s">
        <v>18</v>
      </c>
      <c r="U128" s="361"/>
      <c r="V128" s="361"/>
      <c r="W128" s="361"/>
      <c r="X128" s="361"/>
      <c r="Y128" s="362"/>
      <c r="Z128" s="39"/>
      <c r="AA128" s="39"/>
      <c r="AB128" s="39"/>
    </row>
    <row r="129" spans="1:28">
      <c r="A129" s="365"/>
      <c r="B129" s="62" t="str">
        <f>'Замеры РП'!$E$4</f>
        <v>4.00</v>
      </c>
      <c r="C129" s="62" t="str">
        <f>'Замеры РП'!$F$4</f>
        <v>9.00</v>
      </c>
      <c r="D129" s="62" t="str">
        <f>'Замеры РП'!$G$4</f>
        <v>14.00</v>
      </c>
      <c r="E129" s="62" t="str">
        <f>'Замеры РП'!$H$4</f>
        <v>18.00</v>
      </c>
      <c r="F129" s="62" t="str">
        <f>'Замеры РП'!$I$4</f>
        <v>20.00</v>
      </c>
      <c r="G129" s="62" t="str">
        <f>'Замеры РП'!$J$4</f>
        <v>22.00</v>
      </c>
      <c r="H129" s="62" t="str">
        <f>'Замеры РП'!$E$4</f>
        <v>4.00</v>
      </c>
      <c r="I129" s="62" t="str">
        <f>'Замеры РП'!$F$4</f>
        <v>9.00</v>
      </c>
      <c r="J129" s="62" t="str">
        <f>'Замеры РП'!$G$4</f>
        <v>14.00</v>
      </c>
      <c r="K129" s="62" t="str">
        <f>'Замеры РП'!$H$4</f>
        <v>18.00</v>
      </c>
      <c r="L129" s="62" t="str">
        <f>'Замеры РП'!$I$4</f>
        <v>20.00</v>
      </c>
      <c r="M129" s="62" t="str">
        <f>'Замеры РП'!$J$4</f>
        <v>22.00</v>
      </c>
      <c r="N129" s="62" t="str">
        <f>'Замеры РП'!$E$4</f>
        <v>4.00</v>
      </c>
      <c r="O129" s="62" t="str">
        <f>'Замеры РП'!$F$4</f>
        <v>9.00</v>
      </c>
      <c r="P129" s="62" t="str">
        <f>'Замеры РП'!$G$4</f>
        <v>14.00</v>
      </c>
      <c r="Q129" s="62" t="str">
        <f>'Замеры РП'!$H$4</f>
        <v>18.00</v>
      </c>
      <c r="R129" s="62" t="str">
        <f>'Замеры РП'!$I$4</f>
        <v>20.00</v>
      </c>
      <c r="S129" s="62" t="str">
        <f>'Замеры РП'!$J$4</f>
        <v>22.00</v>
      </c>
      <c r="T129" s="62" t="str">
        <f>'Замеры РП'!$E$4</f>
        <v>4.00</v>
      </c>
      <c r="U129" s="62" t="str">
        <f>'Замеры РП'!$F$4</f>
        <v>9.00</v>
      </c>
      <c r="V129" s="62" t="str">
        <f>'Замеры РП'!$G$4</f>
        <v>14.00</v>
      </c>
      <c r="W129" s="62" t="str">
        <f>'Замеры РП'!$H$4</f>
        <v>18.00</v>
      </c>
      <c r="X129" s="62" t="str">
        <f>'Замеры РП'!$I$4</f>
        <v>20.00</v>
      </c>
      <c r="Y129" s="62" t="str">
        <f>'Замеры РП'!$J$4</f>
        <v>22.00</v>
      </c>
      <c r="Z129" s="39"/>
      <c r="AA129" s="39"/>
      <c r="AB129" s="39"/>
    </row>
    <row r="130" spans="1:28">
      <c r="A130" s="49" t="s">
        <v>22</v>
      </c>
      <c r="B130" s="49">
        <f>'Замеры ИСК'!G114</f>
        <v>21</v>
      </c>
      <c r="C130" s="49">
        <f>'Замеры ИСК'!L114</f>
        <v>38</v>
      </c>
      <c r="D130" s="49"/>
      <c r="E130" s="49"/>
      <c r="F130" s="49"/>
      <c r="G130" s="49">
        <f>'Замеры ИСК'!Y114</f>
        <v>38</v>
      </c>
      <c r="H130" s="49">
        <f>'Замеры ИСК'!G118</f>
        <v>25</v>
      </c>
      <c r="I130" s="49">
        <f>'Замеры ИСК'!L118</f>
        <v>34</v>
      </c>
      <c r="J130" s="49"/>
      <c r="K130" s="49"/>
      <c r="L130" s="49"/>
      <c r="M130" s="49">
        <f>'Замеры ИСК'!Y118</f>
        <v>43</v>
      </c>
      <c r="N130" s="49">
        <f>'Замеры ИСК'!G110</f>
        <v>47</v>
      </c>
      <c r="O130" s="49">
        <f>'Замеры ИСК'!L110</f>
        <v>60</v>
      </c>
      <c r="P130" s="49"/>
      <c r="Q130" s="49"/>
      <c r="R130" s="49"/>
      <c r="S130" s="49">
        <f>'Замеры ИСК'!Y110</f>
        <v>63</v>
      </c>
      <c r="T130" s="49">
        <f>'Замеры ИСК'!G113</f>
        <v>17</v>
      </c>
      <c r="U130" s="49">
        <f>'Замеры ИСК'!L113</f>
        <v>27</v>
      </c>
      <c r="V130" s="49"/>
      <c r="W130" s="49"/>
      <c r="X130" s="49"/>
      <c r="Y130" s="49">
        <f>'Замеры ИСК'!Y113</f>
        <v>33</v>
      </c>
    </row>
    <row r="131" spans="1:28">
      <c r="A131" s="49" t="s">
        <v>23</v>
      </c>
      <c r="B131" s="49">
        <f>'Замеры ИСК'!G112</f>
        <v>6.3</v>
      </c>
      <c r="C131" s="49">
        <f>'Замеры ИСК'!L112</f>
        <v>6.3</v>
      </c>
      <c r="D131" s="49"/>
      <c r="E131" s="249"/>
      <c r="F131" s="249"/>
      <c r="G131" s="249">
        <f>'Замеры ИСК'!Y112</f>
        <v>6.3</v>
      </c>
      <c r="H131" s="49">
        <f>'Замеры ИСК'!G112</f>
        <v>6.3</v>
      </c>
      <c r="I131" s="49">
        <f>'Замеры ИСК'!L112</f>
        <v>6.3</v>
      </c>
      <c r="J131" s="49"/>
      <c r="K131" s="249"/>
      <c r="L131" s="249"/>
      <c r="M131" s="249">
        <f>'Замеры ИСК'!Y112</f>
        <v>6.3</v>
      </c>
      <c r="N131" s="49">
        <f>'Замеры ИСК'!G106</f>
        <v>6.4</v>
      </c>
      <c r="O131" s="49">
        <f>'Замеры ИСК'!L106</f>
        <v>6.4</v>
      </c>
      <c r="P131" s="49"/>
      <c r="Q131" s="249"/>
      <c r="R131" s="249"/>
      <c r="S131" s="249">
        <f>'Замеры ИСК'!Y106</f>
        <v>6.5</v>
      </c>
      <c r="T131" s="49">
        <f>'Замеры ИСК'!G112</f>
        <v>6.3</v>
      </c>
      <c r="U131" s="49">
        <f>'Замеры ИСК'!L112</f>
        <v>6.3</v>
      </c>
      <c r="V131" s="49"/>
      <c r="W131" s="249"/>
      <c r="X131" s="249"/>
      <c r="Y131" s="249">
        <f>'Замеры ИСК'!Y112</f>
        <v>6.3</v>
      </c>
    </row>
    <row r="132" spans="1:28">
      <c r="A132" s="49" t="s">
        <v>24</v>
      </c>
      <c r="B132" s="50">
        <f t="shared" ref="B132:M132" si="51">1.732*B131*(B130/1000)*0.8</f>
        <v>0.18331488000000001</v>
      </c>
      <c r="C132" s="50">
        <f t="shared" si="51"/>
        <v>0.33171264</v>
      </c>
      <c r="D132" s="50"/>
      <c r="E132" s="50"/>
      <c r="F132" s="50"/>
      <c r="G132" s="50">
        <f t="shared" si="51"/>
        <v>0.33171264</v>
      </c>
      <c r="H132" s="50">
        <f t="shared" si="51"/>
        <v>0.21823200000000004</v>
      </c>
      <c r="I132" s="50">
        <f t="shared" si="51"/>
        <v>0.29679552000000003</v>
      </c>
      <c r="J132" s="50"/>
      <c r="K132" s="50"/>
      <c r="L132" s="50"/>
      <c r="M132" s="50">
        <f t="shared" si="51"/>
        <v>0.37535903999999998</v>
      </c>
      <c r="N132" s="50">
        <f t="shared" ref="N132:Y132" si="52">1.732*N131*(N130/1000)*0.8</f>
        <v>0.41678848000000007</v>
      </c>
      <c r="O132" s="50">
        <f t="shared" si="52"/>
        <v>0.53207040000000005</v>
      </c>
      <c r="P132" s="50"/>
      <c r="Q132" s="50"/>
      <c r="R132" s="50"/>
      <c r="S132" s="50">
        <f t="shared" si="52"/>
        <v>0.5674032</v>
      </c>
      <c r="T132" s="50">
        <f t="shared" si="52"/>
        <v>0.14839776000000002</v>
      </c>
      <c r="U132" s="50">
        <f t="shared" si="52"/>
        <v>0.23569056000000002</v>
      </c>
      <c r="V132" s="50"/>
      <c r="W132" s="50"/>
      <c r="X132" s="50"/>
      <c r="Y132" s="50">
        <f t="shared" si="52"/>
        <v>0.28806624000000003</v>
      </c>
    </row>
    <row r="133" spans="1:28">
      <c r="A133" s="56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39"/>
      <c r="O133" s="39"/>
      <c r="P133" s="39"/>
      <c r="Q133" s="39"/>
      <c r="R133" s="39"/>
      <c r="S133" s="39"/>
      <c r="T133" s="52"/>
      <c r="U133" s="53"/>
      <c r="V133" s="39"/>
      <c r="W133" s="39"/>
      <c r="X133" s="39"/>
      <c r="Y133" s="39"/>
      <c r="Z133" s="52"/>
      <c r="AA133" s="54"/>
      <c r="AB133" s="39"/>
    </row>
    <row r="134" spans="1:28">
      <c r="A134" s="51" t="s">
        <v>26</v>
      </c>
      <c r="B134" s="52" t="s">
        <v>491</v>
      </c>
      <c r="C134" s="101" t="str">
        <f>'Замеры РП'!$E$4</f>
        <v>4.00</v>
      </c>
      <c r="D134" s="52" t="s">
        <v>27</v>
      </c>
      <c r="E134" s="74">
        <f>B120+H120+N120+T120+N130+T130+N125+T125+H125+B125+B130+H130</f>
        <v>395</v>
      </c>
      <c r="F134" s="39" t="s">
        <v>28</v>
      </c>
      <c r="G134" s="39"/>
      <c r="H134" s="52" t="s">
        <v>29</v>
      </c>
      <c r="I134" s="54">
        <f>B122+H122+N122+T122+N132+T132+T127+N127+H127+B127+B132+H132</f>
        <v>3.4756390400000012</v>
      </c>
      <c r="J134" s="39" t="s">
        <v>30</v>
      </c>
      <c r="O134" s="39"/>
      <c r="P134" s="39"/>
      <c r="Q134" s="39"/>
      <c r="R134" s="39"/>
      <c r="S134" s="39"/>
      <c r="T134" s="52"/>
      <c r="U134" s="53"/>
      <c r="V134" s="39"/>
      <c r="W134" s="39"/>
      <c r="X134" s="39"/>
      <c r="Y134" s="39"/>
      <c r="Z134" s="52"/>
      <c r="AA134" s="54"/>
      <c r="AB134" s="39"/>
    </row>
    <row r="135" spans="1:28">
      <c r="A135" s="39"/>
      <c r="B135" s="52" t="s">
        <v>491</v>
      </c>
      <c r="C135" s="101" t="str">
        <f>'Замеры РП'!$F$4</f>
        <v>9.00</v>
      </c>
      <c r="D135" s="52" t="s">
        <v>27</v>
      </c>
      <c r="E135" s="90">
        <f>C120+I120+O120+U120+O130+U130+U125+O125+I125+C125+C130+I130</f>
        <v>671</v>
      </c>
      <c r="F135" s="39" t="s">
        <v>28</v>
      </c>
      <c r="G135" s="39"/>
      <c r="H135" s="52" t="s">
        <v>29</v>
      </c>
      <c r="I135" s="54">
        <f>C122+I122+O122+U122+O132+U132+U127+O127+I127+C127+C132+I132</f>
        <v>5.9027945600000011</v>
      </c>
      <c r="J135" s="39" t="s">
        <v>30</v>
      </c>
      <c r="O135" s="39"/>
      <c r="P135" s="39"/>
      <c r="Q135" s="39"/>
      <c r="R135" s="39"/>
      <c r="S135" s="39"/>
      <c r="T135" s="52"/>
      <c r="U135" s="53"/>
      <c r="V135" s="39"/>
      <c r="W135" s="39"/>
      <c r="X135" s="39"/>
      <c r="Y135" s="39"/>
      <c r="Z135" s="52"/>
      <c r="AA135" s="54"/>
      <c r="AB135" s="39"/>
    </row>
    <row r="136" spans="1:28">
      <c r="A136" s="39"/>
      <c r="B136" s="52" t="s">
        <v>491</v>
      </c>
      <c r="C136" s="101" t="s">
        <v>492</v>
      </c>
      <c r="D136" s="52" t="s">
        <v>27</v>
      </c>
      <c r="E136" s="106">
        <f>G120+M120+S120+Y120+G125+M125+S125+Y125+G130+M130+S130+Y130</f>
        <v>679</v>
      </c>
      <c r="F136" s="39" t="s">
        <v>28</v>
      </c>
      <c r="G136" s="39"/>
      <c r="H136" s="52" t="s">
        <v>29</v>
      </c>
      <c r="I136" s="71">
        <f>G122+M122+S122+Y122+G127+M127+S127+Y127+G132+M132+S132+Y132</f>
        <v>6.0164137600000007</v>
      </c>
      <c r="J136" s="39" t="s">
        <v>30</v>
      </c>
      <c r="O136" s="39"/>
      <c r="P136" s="39"/>
      <c r="Q136" s="39"/>
      <c r="R136" s="39"/>
      <c r="S136" s="39"/>
      <c r="T136" s="52"/>
      <c r="U136" s="53"/>
      <c r="V136" s="39"/>
      <c r="W136" s="39"/>
      <c r="X136" s="39"/>
      <c r="Y136" s="39"/>
      <c r="Z136" s="52"/>
      <c r="AA136" s="54"/>
      <c r="AB136" s="39"/>
    </row>
    <row r="137" spans="1:28">
      <c r="A137" s="56"/>
      <c r="B137" s="52"/>
      <c r="C137" s="101"/>
      <c r="D137" s="52"/>
      <c r="E137" s="106"/>
      <c r="F137" s="39"/>
      <c r="G137" s="39"/>
      <c r="H137" s="52"/>
      <c r="I137" s="71"/>
      <c r="J137" s="39"/>
      <c r="K137" s="57"/>
      <c r="L137" s="57"/>
      <c r="M137" s="57"/>
      <c r="N137" s="39"/>
      <c r="O137" s="39"/>
      <c r="P137" s="39"/>
      <c r="Q137" s="39"/>
      <c r="R137" s="39"/>
      <c r="S137" s="39"/>
      <c r="T137" s="52"/>
      <c r="U137" s="53"/>
      <c r="V137" s="39"/>
      <c r="W137" s="39"/>
      <c r="X137" s="39"/>
      <c r="Y137" s="39"/>
      <c r="Z137" s="52"/>
      <c r="AA137" s="54"/>
      <c r="AB137" s="39"/>
    </row>
    <row r="138" spans="1:28">
      <c r="A138" s="56"/>
      <c r="B138" s="147"/>
      <c r="C138" s="51"/>
      <c r="D138" s="147"/>
      <c r="E138" s="150"/>
      <c r="F138" s="146"/>
      <c r="G138" s="146"/>
      <c r="H138" s="147"/>
      <c r="I138" s="156"/>
      <c r="J138" s="146"/>
      <c r="K138" s="57"/>
      <c r="L138" s="57"/>
      <c r="M138" s="57"/>
      <c r="N138" s="39"/>
      <c r="O138" s="39"/>
      <c r="P138" s="39"/>
      <c r="Q138" s="39"/>
      <c r="R138" s="39"/>
      <c r="S138" s="39"/>
      <c r="T138" s="52"/>
      <c r="U138" s="53"/>
      <c r="V138" s="39"/>
      <c r="W138" s="39"/>
      <c r="X138" s="39"/>
      <c r="Y138" s="39"/>
      <c r="Z138" s="52"/>
      <c r="AA138" s="54"/>
      <c r="AB138" s="39"/>
    </row>
    <row r="139" spans="1:28" s="294" customFormat="1">
      <c r="A139" s="289"/>
      <c r="B139" s="286"/>
      <c r="C139" s="287"/>
      <c r="D139" s="286"/>
      <c r="E139" s="297"/>
      <c r="F139" s="289"/>
      <c r="G139" s="289"/>
      <c r="H139" s="286"/>
      <c r="I139" s="293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</row>
    <row r="140" spans="1:28">
      <c r="A140" s="365" t="s">
        <v>67</v>
      </c>
      <c r="B140" s="360" t="s">
        <v>18</v>
      </c>
      <c r="C140" s="361"/>
      <c r="D140" s="361"/>
      <c r="E140" s="361"/>
      <c r="F140" s="361"/>
      <c r="G140" s="362"/>
      <c r="H140" s="360" t="s">
        <v>66</v>
      </c>
      <c r="I140" s="361"/>
      <c r="J140" s="361"/>
      <c r="K140" s="361"/>
      <c r="L140" s="361"/>
      <c r="M140" s="362"/>
      <c r="N140" s="360" t="s">
        <v>43</v>
      </c>
      <c r="O140" s="361"/>
      <c r="P140" s="361"/>
      <c r="Q140" s="361"/>
      <c r="R140" s="361"/>
      <c r="S140" s="362"/>
      <c r="T140" s="360" t="s">
        <v>68</v>
      </c>
      <c r="U140" s="361"/>
      <c r="V140" s="361"/>
      <c r="W140" s="361"/>
      <c r="X140" s="361"/>
      <c r="Y140" s="362"/>
    </row>
    <row r="141" spans="1:28">
      <c r="A141" s="365"/>
      <c r="B141" s="62" t="str">
        <f>'Замеры РП'!$E$4</f>
        <v>4.00</v>
      </c>
      <c r="C141" s="62" t="str">
        <f>'Замеры РП'!$F$4</f>
        <v>9.00</v>
      </c>
      <c r="D141" s="62" t="str">
        <f>'Замеры РП'!$G$4</f>
        <v>14.00</v>
      </c>
      <c r="E141" s="62" t="str">
        <f>'Замеры РП'!$H$4</f>
        <v>18.00</v>
      </c>
      <c r="F141" s="62" t="str">
        <f>'Замеры РП'!$I$4</f>
        <v>20.00</v>
      </c>
      <c r="G141" s="62" t="str">
        <f>'Замеры РП'!$J$4</f>
        <v>22.00</v>
      </c>
      <c r="H141" s="62" t="str">
        <f>'Замеры РП'!$E$4</f>
        <v>4.00</v>
      </c>
      <c r="I141" s="62" t="str">
        <f>'Замеры РП'!$F$4</f>
        <v>9.00</v>
      </c>
      <c r="J141" s="62" t="str">
        <f>'Замеры РП'!$G$4</f>
        <v>14.00</v>
      </c>
      <c r="K141" s="62" t="str">
        <f>'Замеры РП'!$H$4</f>
        <v>18.00</v>
      </c>
      <c r="L141" s="62" t="str">
        <f>'Замеры РП'!$I$4</f>
        <v>20.00</v>
      </c>
      <c r="M141" s="62" t="str">
        <f>'Замеры РП'!$J$4</f>
        <v>22.00</v>
      </c>
      <c r="N141" s="62" t="str">
        <f>'Замеры РП'!$E$4</f>
        <v>4.00</v>
      </c>
      <c r="O141" s="62" t="str">
        <f>'Замеры РП'!$F$4</f>
        <v>9.00</v>
      </c>
      <c r="P141" s="62" t="str">
        <f>'Замеры РП'!$G$4</f>
        <v>14.00</v>
      </c>
      <c r="Q141" s="62" t="str">
        <f>'Замеры РП'!$H$4</f>
        <v>18.00</v>
      </c>
      <c r="R141" s="62" t="str">
        <f>'Замеры РП'!$I$4</f>
        <v>20.00</v>
      </c>
      <c r="S141" s="62" t="str">
        <f>'Замеры РП'!$J$4</f>
        <v>22.00</v>
      </c>
      <c r="T141" s="62" t="str">
        <f>'Замеры РП'!$E$4</f>
        <v>4.00</v>
      </c>
      <c r="U141" s="62" t="str">
        <f>'Замеры РП'!$F$4</f>
        <v>9.00</v>
      </c>
      <c r="V141" s="62" t="str">
        <f>'Замеры РП'!$G$4</f>
        <v>14.00</v>
      </c>
      <c r="W141" s="62" t="str">
        <f>'Замеры РП'!$H$4</f>
        <v>18.00</v>
      </c>
      <c r="X141" s="62" t="str">
        <f>'Замеры РП'!$I$4</f>
        <v>20.00</v>
      </c>
      <c r="Y141" s="62" t="str">
        <f>'Замеры РП'!$J$4</f>
        <v>22.00</v>
      </c>
    </row>
    <row r="142" spans="1:28">
      <c r="A142" s="49" t="s">
        <v>22</v>
      </c>
      <c r="B142" s="49">
        <f>'Замеры ИСК'!G123</f>
        <v>65</v>
      </c>
      <c r="C142" s="49">
        <f>'Замеры ИСК'!L123</f>
        <v>100</v>
      </c>
      <c r="D142" s="49"/>
      <c r="E142" s="49"/>
      <c r="F142" s="49"/>
      <c r="G142" s="49">
        <f>'Замеры ИСК'!Y123</f>
        <v>120</v>
      </c>
      <c r="H142" s="49">
        <f>'Замеры ИСК'!G124</f>
        <v>48</v>
      </c>
      <c r="I142" s="49">
        <f>'Замеры ИСК'!L124</f>
        <v>65</v>
      </c>
      <c r="J142" s="49"/>
      <c r="K142" s="49"/>
      <c r="L142" s="49"/>
      <c r="M142" s="49">
        <f>'Замеры ИСК'!Y124</f>
        <v>97</v>
      </c>
      <c r="N142" s="49">
        <f>'Замеры ИСК'!G126</f>
        <v>97</v>
      </c>
      <c r="O142" s="49">
        <f>'Замеры ИСК'!L126</f>
        <v>134</v>
      </c>
      <c r="P142" s="49"/>
      <c r="Q142" s="49"/>
      <c r="R142" s="49"/>
      <c r="S142" s="49">
        <f>'Замеры ИСК'!Y126</f>
        <v>180</v>
      </c>
      <c r="T142" s="49">
        <f>'Замеры ИСК'!G128</f>
        <v>65</v>
      </c>
      <c r="U142" s="49">
        <f>'Замеры ИСК'!L128</f>
        <v>106</v>
      </c>
      <c r="V142" s="49"/>
      <c r="W142" s="49"/>
      <c r="X142" s="49"/>
      <c r="Y142" s="49">
        <f>'Замеры ИСК'!Y128</f>
        <v>131</v>
      </c>
    </row>
    <row r="143" spans="1:28">
      <c r="A143" s="49" t="s">
        <v>23</v>
      </c>
      <c r="B143" s="49">
        <f>'Замеры ИСК'!G122</f>
        <v>6.3</v>
      </c>
      <c r="C143" s="49">
        <f>'Замеры ИСК'!L122</f>
        <v>6.3</v>
      </c>
      <c r="D143" s="49"/>
      <c r="E143" s="249"/>
      <c r="F143" s="249"/>
      <c r="G143" s="249">
        <f>'Замеры ИСК'!Y122</f>
        <v>6.3</v>
      </c>
      <c r="H143" s="49">
        <f>'Замеры ИСК'!G122</f>
        <v>6.3</v>
      </c>
      <c r="I143" s="49">
        <f>'Замеры ИСК'!L122</f>
        <v>6.3</v>
      </c>
      <c r="J143" s="49"/>
      <c r="K143" s="249"/>
      <c r="L143" s="249"/>
      <c r="M143" s="249">
        <f>'Замеры ИСК'!Y122</f>
        <v>6.3</v>
      </c>
      <c r="N143" s="49">
        <f>'Замеры ИСК'!G125</f>
        <v>6.3</v>
      </c>
      <c r="O143" s="49">
        <f>'Замеры ИСК'!L125</f>
        <v>6.3</v>
      </c>
      <c r="P143" s="49"/>
      <c r="Q143" s="249"/>
      <c r="R143" s="249"/>
      <c r="S143" s="249">
        <f>'Замеры ИСК'!Y125</f>
        <v>6.3</v>
      </c>
      <c r="T143" s="49">
        <f>'Замеры ИСК'!G125</f>
        <v>6.3</v>
      </c>
      <c r="U143" s="49">
        <f>'Замеры ИСК'!L125</f>
        <v>6.3</v>
      </c>
      <c r="V143" s="49"/>
      <c r="W143" s="249"/>
      <c r="X143" s="249"/>
      <c r="Y143" s="249">
        <f>'Замеры ИСК'!Y125</f>
        <v>6.3</v>
      </c>
    </row>
    <row r="144" spans="1:28">
      <c r="A144" s="49" t="s">
        <v>24</v>
      </c>
      <c r="B144" s="50">
        <f>1.732*B143*(B142/1000)*0.8</f>
        <v>0.56740320000000011</v>
      </c>
      <c r="C144" s="50">
        <f>1.732*C143*(C142/1000)*0.8</f>
        <v>0.87292800000000015</v>
      </c>
      <c r="D144" s="50"/>
      <c r="E144" s="50"/>
      <c r="F144" s="50"/>
      <c r="G144" s="50">
        <f t="shared" ref="G144" si="53">1.732*G143*(G142/1000)*0.8</f>
        <v>1.0475136</v>
      </c>
      <c r="H144" s="50">
        <f>1.732*H143*(H142/1000)*0.8</f>
        <v>0.41900544000000006</v>
      </c>
      <c r="I144" s="50">
        <f>1.732*I143*(I142/1000)*0.8</f>
        <v>0.56740320000000011</v>
      </c>
      <c r="J144" s="50"/>
      <c r="K144" s="50"/>
      <c r="L144" s="50"/>
      <c r="M144" s="50">
        <f t="shared" ref="M144" si="54">1.732*M143*(M142/1000)*0.8</f>
        <v>0.84674016000000007</v>
      </c>
      <c r="N144" s="50">
        <f>1.732*N143*(N142/1000)*0.8</f>
        <v>0.84674016000000007</v>
      </c>
      <c r="O144" s="50">
        <f>1.732*O143*(O142/1000)*0.8</f>
        <v>1.1697235200000002</v>
      </c>
      <c r="P144" s="50"/>
      <c r="Q144" s="50"/>
      <c r="R144" s="50"/>
      <c r="S144" s="50">
        <f t="shared" ref="S144" si="55">1.732*S143*(S142/1000)*0.8</f>
        <v>1.5712704</v>
      </c>
      <c r="T144" s="50">
        <f>1.732*T143*(T142/1000)*0.8</f>
        <v>0.56740320000000011</v>
      </c>
      <c r="U144" s="50">
        <f>1.732*U143*(U142/1000)*0.8</f>
        <v>0.92530368000000007</v>
      </c>
      <c r="V144" s="50"/>
      <c r="W144" s="50"/>
      <c r="X144" s="50"/>
      <c r="Y144" s="50">
        <f t="shared" ref="Y144" si="56">1.732*Y143*(Y142/1000)*0.8</f>
        <v>1.1435356800000001</v>
      </c>
    </row>
    <row r="145" spans="1:28">
      <c r="A145" s="365" t="s">
        <v>67</v>
      </c>
      <c r="B145" s="360" t="s">
        <v>69</v>
      </c>
      <c r="C145" s="361"/>
      <c r="D145" s="361"/>
      <c r="E145" s="361"/>
      <c r="F145" s="361"/>
      <c r="G145" s="362"/>
      <c r="H145" s="376" t="s">
        <v>44</v>
      </c>
      <c r="I145" s="377"/>
      <c r="J145" s="377"/>
      <c r="K145" s="377"/>
      <c r="L145" s="377"/>
      <c r="M145" s="378"/>
      <c r="N145" s="376" t="s">
        <v>516</v>
      </c>
      <c r="O145" s="377"/>
      <c r="P145" s="377"/>
      <c r="Q145" s="377"/>
      <c r="R145" s="377"/>
      <c r="S145" s="378"/>
      <c r="T145" s="39"/>
      <c r="U145" s="39"/>
      <c r="V145" s="39"/>
      <c r="W145" s="39"/>
      <c r="X145" s="39"/>
      <c r="Y145" s="39"/>
      <c r="Z145" s="39"/>
      <c r="AA145" s="39"/>
      <c r="AB145" s="39"/>
    </row>
    <row r="146" spans="1:28">
      <c r="A146" s="365"/>
      <c r="B146" s="62" t="str">
        <f>'Замеры РП'!$E$4</f>
        <v>4.00</v>
      </c>
      <c r="C146" s="62" t="str">
        <f>'Замеры РП'!$F$4</f>
        <v>9.00</v>
      </c>
      <c r="D146" s="62" t="str">
        <f>'Замеры РП'!$G$4</f>
        <v>14.00</v>
      </c>
      <c r="E146" s="62" t="str">
        <f>'Замеры РП'!$H$4</f>
        <v>18.00</v>
      </c>
      <c r="F146" s="62" t="str">
        <f>'Замеры РП'!$I$4</f>
        <v>20.00</v>
      </c>
      <c r="G146" s="62" t="str">
        <f>'Замеры РП'!$J$4</f>
        <v>22.00</v>
      </c>
      <c r="H146" s="62" t="str">
        <f>'Замеры РП'!$E$4</f>
        <v>4.00</v>
      </c>
      <c r="I146" s="62" t="str">
        <f>'Замеры РП'!$F$4</f>
        <v>9.00</v>
      </c>
      <c r="J146" s="62" t="str">
        <f>'Замеры РП'!$G$4</f>
        <v>14.00</v>
      </c>
      <c r="K146" s="62" t="str">
        <f>'Замеры РП'!$H$4</f>
        <v>18.00</v>
      </c>
      <c r="L146" s="62" t="str">
        <f>'Замеры РП'!$I$4</f>
        <v>20.00</v>
      </c>
      <c r="M146" s="62" t="str">
        <f>'Замеры РП'!$J$4</f>
        <v>22.00</v>
      </c>
      <c r="N146" s="62" t="str">
        <f>'Замеры РП'!$E$4</f>
        <v>4.00</v>
      </c>
      <c r="O146" s="62" t="str">
        <f>'Замеры РП'!$F$4</f>
        <v>9.00</v>
      </c>
      <c r="P146" s="62" t="str">
        <f>'Замеры РП'!$G$4</f>
        <v>14.00</v>
      </c>
      <c r="Q146" s="62" t="str">
        <f>'Замеры РП'!$H$4</f>
        <v>18.00</v>
      </c>
      <c r="R146" s="62" t="str">
        <f>'Замеры РП'!$I$4</f>
        <v>20.00</v>
      </c>
      <c r="S146" s="62" t="str">
        <f>'Замеры РП'!$J$4</f>
        <v>22.00</v>
      </c>
      <c r="T146" s="39"/>
      <c r="U146" s="39"/>
      <c r="V146" s="39"/>
      <c r="W146" s="39"/>
      <c r="X146" s="39"/>
      <c r="Y146" s="39"/>
      <c r="Z146" s="39"/>
      <c r="AA146" s="39"/>
      <c r="AB146" s="39"/>
    </row>
    <row r="147" spans="1:28">
      <c r="A147" s="49" t="s">
        <v>22</v>
      </c>
      <c r="B147" s="49">
        <f>'Замеры ИСК'!G130</f>
        <v>31</v>
      </c>
      <c r="C147" s="49">
        <f>'Замеры ИСК'!L130</f>
        <v>83</v>
      </c>
      <c r="D147" s="49"/>
      <c r="E147" s="49"/>
      <c r="F147" s="49"/>
      <c r="G147" s="49">
        <f>'Замеры ИСК'!Y130</f>
        <v>33</v>
      </c>
      <c r="H147" s="49">
        <f>'Замеры ИСК'!G127</f>
        <v>16</v>
      </c>
      <c r="I147" s="49">
        <f>'Замеры ИСК'!L127</f>
        <v>42</v>
      </c>
      <c r="J147" s="49"/>
      <c r="K147" s="49"/>
      <c r="L147" s="49"/>
      <c r="M147" s="49">
        <f>'Замеры ИСК'!Y127</f>
        <v>15</v>
      </c>
      <c r="N147" s="49">
        <f>'Замеры ИСК'!G131</f>
        <v>53</v>
      </c>
      <c r="O147" s="49">
        <f>'Замеры ИСК'!L131</f>
        <v>95</v>
      </c>
      <c r="P147" s="49"/>
      <c r="Q147" s="49"/>
      <c r="R147" s="49"/>
      <c r="S147" s="49">
        <f>'Замеры ИСК'!Y131</f>
        <v>104</v>
      </c>
      <c r="W147" s="39"/>
      <c r="X147" s="39"/>
      <c r="Y147" s="39"/>
      <c r="Z147" s="39"/>
      <c r="AA147" s="39"/>
      <c r="AB147" s="39"/>
    </row>
    <row r="148" spans="1:28">
      <c r="A148" s="49" t="s">
        <v>23</v>
      </c>
      <c r="B148" s="49">
        <f>'Замеры ИСК'!G129</f>
        <v>6.3</v>
      </c>
      <c r="C148" s="49">
        <f>'Замеры ИСК'!L129</f>
        <v>6.3</v>
      </c>
      <c r="D148" s="49"/>
      <c r="E148" s="249"/>
      <c r="F148" s="249"/>
      <c r="G148" s="249">
        <f>'Замеры ИСК'!Y129</f>
        <v>6.3</v>
      </c>
      <c r="H148" s="49">
        <f>'Замеры ИСК'!G125</f>
        <v>6.3</v>
      </c>
      <c r="I148" s="49">
        <f>'Замеры ИСК'!L125</f>
        <v>6.3</v>
      </c>
      <c r="J148" s="49"/>
      <c r="K148" s="249"/>
      <c r="L148" s="249"/>
      <c r="M148" s="249">
        <f>'Замеры ИСК'!Y125</f>
        <v>6.3</v>
      </c>
      <c r="N148" s="49">
        <f>'Замеры ИСК'!G129</f>
        <v>6.3</v>
      </c>
      <c r="O148" s="49">
        <f>'Замеры ИСК'!L129</f>
        <v>6.3</v>
      </c>
      <c r="P148" s="49"/>
      <c r="Q148" s="249"/>
      <c r="R148" s="249"/>
      <c r="S148" s="249">
        <f>'Замеры ИСК'!Y129</f>
        <v>6.3</v>
      </c>
      <c r="W148" s="39"/>
      <c r="X148" s="39"/>
      <c r="Y148" s="39"/>
      <c r="Z148" s="39"/>
      <c r="AA148" s="39"/>
      <c r="AB148" s="39"/>
    </row>
    <row r="149" spans="1:28" s="157" customFormat="1">
      <c r="A149" s="49" t="s">
        <v>24</v>
      </c>
      <c r="B149" s="50">
        <f t="shared" ref="B149:M149" si="57">1.732*B148*(B147/1000)*0.8</f>
        <v>0.27060768000000002</v>
      </c>
      <c r="C149" s="50">
        <f t="shared" si="57"/>
        <v>0.72453023999999999</v>
      </c>
      <c r="D149" s="50"/>
      <c r="E149" s="50"/>
      <c r="F149" s="50"/>
      <c r="G149" s="50">
        <f t="shared" si="57"/>
        <v>0.28806624000000003</v>
      </c>
      <c r="H149" s="50">
        <f t="shared" si="57"/>
        <v>0.13966848000000001</v>
      </c>
      <c r="I149" s="50">
        <f t="shared" si="57"/>
        <v>0.36662976000000003</v>
      </c>
      <c r="J149" s="50"/>
      <c r="K149" s="50"/>
      <c r="L149" s="50"/>
      <c r="M149" s="50">
        <f t="shared" si="57"/>
        <v>0.13093920000000001</v>
      </c>
      <c r="N149" s="50">
        <f>1.732*N148*(N147/1000)*0.8</f>
        <v>0.46265184000000004</v>
      </c>
      <c r="O149" s="50">
        <f>1.732*O148*(O147/1000)*0.8</f>
        <v>0.82928160000000006</v>
      </c>
      <c r="P149" s="50"/>
      <c r="Q149" s="50"/>
      <c r="R149" s="50"/>
      <c r="S149" s="50">
        <f t="shared" ref="S149" si="58">1.732*S148*(S147/1000)*0.8</f>
        <v>0.90784512000000006</v>
      </c>
      <c r="W149" s="39"/>
      <c r="X149" s="39"/>
      <c r="Y149" s="39"/>
      <c r="Z149" s="39"/>
      <c r="AA149" s="39"/>
      <c r="AB149" s="39"/>
    </row>
    <row r="150" spans="1:28">
      <c r="A150" s="51" t="s">
        <v>26</v>
      </c>
      <c r="B150" s="52" t="s">
        <v>491</v>
      </c>
      <c r="C150" s="101" t="str">
        <f>'Замеры РП'!$E$4</f>
        <v>4.00</v>
      </c>
      <c r="D150" s="52" t="s">
        <v>27</v>
      </c>
      <c r="E150" s="74">
        <f>B142+H142+N142+T142+H147+B147+N147</f>
        <v>375</v>
      </c>
      <c r="F150" s="39" t="s">
        <v>28</v>
      </c>
      <c r="G150" s="39"/>
      <c r="H150" s="52" t="s">
        <v>29</v>
      </c>
      <c r="I150" s="54">
        <f>B144+H144+N144+T144+H149+B149+N149</f>
        <v>3.2734800000000002</v>
      </c>
      <c r="J150" s="39" t="s">
        <v>30</v>
      </c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</row>
    <row r="151" spans="1:28">
      <c r="A151" s="39"/>
      <c r="B151" s="52" t="s">
        <v>491</v>
      </c>
      <c r="C151" s="101" t="str">
        <f>'Замеры РП'!$F$4</f>
        <v>9.00</v>
      </c>
      <c r="D151" s="52" t="s">
        <v>27</v>
      </c>
      <c r="E151" s="74">
        <f>C142+I142+O142+U142+I147+C147+O147</f>
        <v>625</v>
      </c>
      <c r="F151" s="39" t="s">
        <v>28</v>
      </c>
      <c r="G151" s="39"/>
      <c r="H151" s="52" t="s">
        <v>29</v>
      </c>
      <c r="I151" s="54">
        <f>C144+I144+O144+U144+I149+C149+O149</f>
        <v>5.4558</v>
      </c>
      <c r="J151" s="39" t="s">
        <v>30</v>
      </c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</row>
    <row r="152" spans="1:28">
      <c r="A152" s="39"/>
      <c r="B152" s="52" t="s">
        <v>491</v>
      </c>
      <c r="C152" s="101" t="s">
        <v>492</v>
      </c>
      <c r="D152" s="52" t="s">
        <v>27</v>
      </c>
      <c r="E152" s="90">
        <f>G142+M142+S142+Y142+G147+M147+S147</f>
        <v>680</v>
      </c>
      <c r="F152" s="39" t="s">
        <v>28</v>
      </c>
      <c r="G152" s="39"/>
      <c r="H152" s="52" t="s">
        <v>29</v>
      </c>
      <c r="I152" s="54">
        <f>G144+M144+S144+Y144+G149+M149+S149</f>
        <v>5.9359104000000009</v>
      </c>
      <c r="J152" s="39" t="s">
        <v>30</v>
      </c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</row>
    <row r="153" spans="1:28">
      <c r="A153" s="39"/>
      <c r="B153" s="52"/>
      <c r="C153" s="101"/>
      <c r="D153" s="52"/>
      <c r="E153" s="90"/>
      <c r="F153" s="39"/>
      <c r="G153" s="39"/>
      <c r="H153" s="52"/>
      <c r="I153" s="54"/>
      <c r="J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</row>
    <row r="154" spans="1:28">
      <c r="A154" s="39"/>
      <c r="B154" s="147"/>
      <c r="C154" s="51"/>
      <c r="D154" s="147"/>
      <c r="E154" s="152"/>
      <c r="F154" s="146"/>
      <c r="G154" s="146"/>
      <c r="H154" s="147"/>
      <c r="I154" s="153"/>
      <c r="J154" s="146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</row>
    <row r="155" spans="1:28">
      <c r="B155" s="147"/>
      <c r="C155" s="151"/>
      <c r="D155" s="147"/>
      <c r="E155" s="148"/>
      <c r="F155" s="146"/>
      <c r="G155" s="154"/>
      <c r="H155" s="147"/>
      <c r="I155" s="153"/>
      <c r="J155" s="146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</row>
    <row r="156" spans="1:28">
      <c r="A156" s="365" t="s">
        <v>70</v>
      </c>
      <c r="B156" s="360" t="s">
        <v>58</v>
      </c>
      <c r="C156" s="361"/>
      <c r="D156" s="361"/>
      <c r="E156" s="361"/>
      <c r="F156" s="361"/>
      <c r="G156" s="362"/>
      <c r="H156" s="360" t="s">
        <v>37</v>
      </c>
      <c r="I156" s="361"/>
      <c r="J156" s="361"/>
      <c r="K156" s="361"/>
      <c r="L156" s="361"/>
      <c r="M156" s="362"/>
      <c r="N156" s="360" t="s">
        <v>66</v>
      </c>
      <c r="O156" s="361"/>
      <c r="P156" s="361"/>
      <c r="Q156" s="361"/>
      <c r="R156" s="361"/>
      <c r="S156" s="362"/>
      <c r="T156" s="360" t="s">
        <v>65</v>
      </c>
      <c r="U156" s="361"/>
      <c r="V156" s="361"/>
      <c r="W156" s="361"/>
      <c r="X156" s="361"/>
      <c r="Y156" s="362"/>
      <c r="Z156" s="39"/>
      <c r="AA156" s="39"/>
      <c r="AB156" s="39"/>
    </row>
    <row r="157" spans="1:28">
      <c r="A157" s="365"/>
      <c r="B157" s="62" t="str">
        <f>'Замеры РП'!$E$4</f>
        <v>4.00</v>
      </c>
      <c r="C157" s="62" t="str">
        <f>'Замеры РП'!$F$4</f>
        <v>9.00</v>
      </c>
      <c r="D157" s="62" t="str">
        <f>'Замеры РП'!$G$4</f>
        <v>14.00</v>
      </c>
      <c r="E157" s="62" t="str">
        <f>'Замеры РП'!$H$4</f>
        <v>18.00</v>
      </c>
      <c r="F157" s="62" t="str">
        <f>'Замеры РП'!$I$4</f>
        <v>20.00</v>
      </c>
      <c r="G157" s="62" t="str">
        <f>'Замеры РП'!$J$4</f>
        <v>22.00</v>
      </c>
      <c r="H157" s="62" t="str">
        <f>'Замеры РП'!$E$4</f>
        <v>4.00</v>
      </c>
      <c r="I157" s="62" t="str">
        <f>'Замеры РП'!$F$4</f>
        <v>9.00</v>
      </c>
      <c r="J157" s="62" t="str">
        <f>'Замеры РП'!$G$4</f>
        <v>14.00</v>
      </c>
      <c r="K157" s="62" t="str">
        <f>'Замеры РП'!$H$4</f>
        <v>18.00</v>
      </c>
      <c r="L157" s="62" t="str">
        <f>'Замеры РП'!$I$4</f>
        <v>20.00</v>
      </c>
      <c r="M157" s="62" t="str">
        <f>'Замеры РП'!$J$4</f>
        <v>22.00</v>
      </c>
      <c r="N157" s="62" t="str">
        <f>'Замеры РП'!$E$4</f>
        <v>4.00</v>
      </c>
      <c r="O157" s="62" t="str">
        <f>'Замеры РП'!$F$4</f>
        <v>9.00</v>
      </c>
      <c r="P157" s="62" t="str">
        <f>'Замеры РП'!$G$4</f>
        <v>14.00</v>
      </c>
      <c r="Q157" s="62" t="str">
        <f>'Замеры РП'!$H$4</f>
        <v>18.00</v>
      </c>
      <c r="R157" s="62" t="str">
        <f>'Замеры РП'!$I$4</f>
        <v>20.00</v>
      </c>
      <c r="S157" s="62" t="str">
        <f>'Замеры РП'!$J$4</f>
        <v>22.00</v>
      </c>
      <c r="T157" s="62" t="str">
        <f>'Замеры РП'!$E$4</f>
        <v>4.00</v>
      </c>
      <c r="U157" s="62" t="str">
        <f>'Замеры РП'!$F$4</f>
        <v>9.00</v>
      </c>
      <c r="V157" s="62" t="str">
        <f>'Замеры РП'!$G$4</f>
        <v>14.00</v>
      </c>
      <c r="W157" s="62" t="str">
        <f>'Замеры РП'!$H$4</f>
        <v>18.00</v>
      </c>
      <c r="X157" s="62" t="str">
        <f>'Замеры РП'!$I$4</f>
        <v>20.00</v>
      </c>
      <c r="Y157" s="62" t="str">
        <f>'Замеры РП'!$J$4</f>
        <v>22.00</v>
      </c>
      <c r="Z157" s="39"/>
      <c r="AA157" s="39"/>
      <c r="AB157" s="39"/>
    </row>
    <row r="158" spans="1:28">
      <c r="A158" s="49" t="s">
        <v>22</v>
      </c>
      <c r="B158" s="49">
        <f>'Замеры ИСК'!G135</f>
        <v>69</v>
      </c>
      <c r="C158" s="49">
        <f>'Замеры ИСК'!L135</f>
        <v>108</v>
      </c>
      <c r="D158" s="49"/>
      <c r="E158" s="49"/>
      <c r="F158" s="49"/>
      <c r="G158" s="49">
        <f>'Замеры ИСК'!Y135</f>
        <v>141</v>
      </c>
      <c r="H158" s="49">
        <f>'Замеры ИСК'!G136</f>
        <v>34</v>
      </c>
      <c r="I158" s="49">
        <f>'Замеры ИСК'!L136</f>
        <v>59</v>
      </c>
      <c r="J158" s="49"/>
      <c r="K158" s="49"/>
      <c r="L158" s="49"/>
      <c r="M158" s="49">
        <f>'Замеры ИСК'!Y136</f>
        <v>63</v>
      </c>
      <c r="N158" s="49">
        <f>'Замеры ИСК'!G143</f>
        <v>36</v>
      </c>
      <c r="O158" s="49">
        <f>'Замеры ИСК'!L143</f>
        <v>51</v>
      </c>
      <c r="P158" s="49"/>
      <c r="Q158" s="49"/>
      <c r="R158" s="49"/>
      <c r="S158" s="49">
        <f>'Замеры ИСК'!Y143</f>
        <v>83</v>
      </c>
      <c r="T158" s="67">
        <f>'Замеры ИСК'!G142</f>
        <v>20</v>
      </c>
      <c r="U158" s="67">
        <f>'Замеры ИСК'!L142</f>
        <v>27</v>
      </c>
      <c r="V158" s="67"/>
      <c r="W158" s="67"/>
      <c r="X158" s="67"/>
      <c r="Y158" s="67">
        <f>'Замеры ИСК'!Y142</f>
        <v>24</v>
      </c>
      <c r="Z158" s="39"/>
      <c r="AA158" s="39"/>
      <c r="AB158" s="39"/>
    </row>
    <row r="159" spans="1:28">
      <c r="A159" s="49" t="s">
        <v>23</v>
      </c>
      <c r="B159" s="49">
        <f>'Замеры ИСК'!G134</f>
        <v>6.2</v>
      </c>
      <c r="C159" s="49">
        <f>'Замеры ИСК'!L134</f>
        <v>6.2</v>
      </c>
      <c r="D159" s="49"/>
      <c r="E159" s="249"/>
      <c r="F159" s="249"/>
      <c r="G159" s="249">
        <f>'Замеры ИСК'!Y134</f>
        <v>6.2</v>
      </c>
      <c r="H159" s="49">
        <f>'Замеры ИСК'!G134</f>
        <v>6.2</v>
      </c>
      <c r="I159" s="49">
        <f>'Замеры ИСК'!L134</f>
        <v>6.2</v>
      </c>
      <c r="J159" s="49"/>
      <c r="K159" s="249"/>
      <c r="L159" s="249"/>
      <c r="M159" s="249">
        <f>'Замеры ИСК'!Y134</f>
        <v>6.2</v>
      </c>
      <c r="N159" s="49">
        <f>'Замеры ИСК'!G141</f>
        <v>6.2</v>
      </c>
      <c r="O159" s="49">
        <f>'Замеры ИСК'!L141</f>
        <v>6.2</v>
      </c>
      <c r="P159" s="49"/>
      <c r="Q159" s="249"/>
      <c r="R159" s="249"/>
      <c r="S159" s="249">
        <f>'Замеры ИСК'!Y141</f>
        <v>6.2</v>
      </c>
      <c r="T159" s="49">
        <f>'Замеры ИСК'!G141</f>
        <v>6.2</v>
      </c>
      <c r="U159" s="49">
        <f>'Замеры ИСК'!L141</f>
        <v>6.2</v>
      </c>
      <c r="V159" s="49"/>
      <c r="W159" s="249"/>
      <c r="X159" s="249"/>
      <c r="Y159" s="249">
        <f>'Замеры ИСК'!Y141</f>
        <v>6.2</v>
      </c>
      <c r="Z159" s="39"/>
      <c r="AA159" s="39"/>
      <c r="AB159" s="39"/>
    </row>
    <row r="160" spans="1:28">
      <c r="A160" s="49" t="s">
        <v>24</v>
      </c>
      <c r="B160" s="50">
        <f>1.732*B159*(B158/1000)*0.8</f>
        <v>0.59275968000000012</v>
      </c>
      <c r="C160" s="50">
        <f>1.732*C159*(C158/1000)*0.8</f>
        <v>0.92779776000000003</v>
      </c>
      <c r="D160" s="50"/>
      <c r="E160" s="50"/>
      <c r="F160" s="50"/>
      <c r="G160" s="50">
        <f>1.732*G159*(G158/1000)*0.8</f>
        <v>1.2112915200000001</v>
      </c>
      <c r="H160" s="50">
        <f>1.732*H159*(H158/1000)*0.8</f>
        <v>0.29208448000000004</v>
      </c>
      <c r="I160" s="50">
        <f>1.732*I159*(I158/1000)*0.8</f>
        <v>0.50685247999999994</v>
      </c>
      <c r="J160" s="50"/>
      <c r="K160" s="50"/>
      <c r="L160" s="50"/>
      <c r="M160" s="50">
        <f t="shared" ref="M160" si="59">1.732*M159*(M158/1000)*0.8</f>
        <v>0.54121536000000003</v>
      </c>
      <c r="N160" s="50">
        <f>1.732*N159*(N158/1000)*0.8</f>
        <v>0.30926592000000003</v>
      </c>
      <c r="O160" s="50">
        <f>1.732*O159*(O158/1000)*0.8</f>
        <v>0.43812672000000003</v>
      </c>
      <c r="P160" s="50"/>
      <c r="Q160" s="50"/>
      <c r="R160" s="50"/>
      <c r="S160" s="50">
        <f t="shared" ref="S160" si="60">1.732*S159*(S158/1000)*0.8</f>
        <v>0.71302976000000007</v>
      </c>
      <c r="T160" s="50">
        <f>1.732*T159*(T158/1000)*0.8</f>
        <v>0.17181440000000003</v>
      </c>
      <c r="U160" s="50">
        <f>1.732*U159*(U158/1000)*0.8</f>
        <v>0.23194944000000001</v>
      </c>
      <c r="V160" s="50"/>
      <c r="W160" s="50"/>
      <c r="X160" s="50"/>
      <c r="Y160" s="50">
        <f t="shared" ref="Y160" si="61">1.732*Y159*(Y158/1000)*0.8</f>
        <v>0.20617728000000002</v>
      </c>
      <c r="Z160" s="39"/>
      <c r="AA160" s="39"/>
      <c r="AB160" s="39"/>
    </row>
    <row r="161" spans="1:28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</row>
    <row r="162" spans="1:28">
      <c r="A162" s="51" t="s">
        <v>26</v>
      </c>
      <c r="B162" s="52" t="s">
        <v>491</v>
      </c>
      <c r="C162" s="101" t="str">
        <f>'Замеры РП'!$E$4</f>
        <v>4.00</v>
      </c>
      <c r="D162" s="52" t="s">
        <v>27</v>
      </c>
      <c r="E162" s="74">
        <f>B158+H158+N158+T158</f>
        <v>159</v>
      </c>
      <c r="F162" s="39" t="s">
        <v>28</v>
      </c>
      <c r="G162" s="39"/>
      <c r="H162" s="52" t="s">
        <v>29</v>
      </c>
      <c r="I162" s="54">
        <f>B160+H160+N160+T160</f>
        <v>1.3659244800000003</v>
      </c>
      <c r="J162" s="39" t="s">
        <v>30</v>
      </c>
      <c r="K162" s="52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</row>
    <row r="163" spans="1:28">
      <c r="A163" s="39"/>
      <c r="B163" s="52" t="s">
        <v>491</v>
      </c>
      <c r="C163" s="101" t="str">
        <f>'Замеры РП'!$F$4</f>
        <v>9.00</v>
      </c>
      <c r="D163" s="52" t="s">
        <v>27</v>
      </c>
      <c r="E163" s="74">
        <f>C158+I158+O158+U158</f>
        <v>245</v>
      </c>
      <c r="F163" s="39" t="s">
        <v>28</v>
      </c>
      <c r="G163" s="39"/>
      <c r="H163" s="52" t="s">
        <v>29</v>
      </c>
      <c r="I163" s="54">
        <f>C160+I160+O160+U160</f>
        <v>2.1047264000000001</v>
      </c>
      <c r="J163" s="39" t="s">
        <v>30</v>
      </c>
      <c r="K163" s="52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</row>
    <row r="164" spans="1:28">
      <c r="A164" s="39"/>
      <c r="B164" s="52" t="s">
        <v>491</v>
      </c>
      <c r="C164" s="101" t="s">
        <v>492</v>
      </c>
      <c r="D164" s="52" t="s">
        <v>27</v>
      </c>
      <c r="E164" s="74">
        <f>G158+M158+S158+Y158</f>
        <v>311</v>
      </c>
      <c r="F164" s="39" t="s">
        <v>28</v>
      </c>
      <c r="G164" s="39"/>
      <c r="H164" s="52" t="s">
        <v>29</v>
      </c>
      <c r="I164" s="54">
        <f>G160+M160+S160+Y160</f>
        <v>2.6717139200000002</v>
      </c>
      <c r="J164" s="39" t="s">
        <v>30</v>
      </c>
      <c r="K164" s="52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</row>
    <row r="165" spans="1:28">
      <c r="A165" s="39"/>
      <c r="B165" s="52"/>
      <c r="C165" s="101"/>
      <c r="D165" s="52"/>
      <c r="E165" s="74"/>
      <c r="F165" s="39"/>
      <c r="G165" s="39"/>
      <c r="H165" s="52"/>
      <c r="I165" s="54"/>
      <c r="J165" s="39"/>
      <c r="K165" s="52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</row>
    <row r="166" spans="1:28">
      <c r="A166" s="39"/>
      <c r="B166" s="147"/>
      <c r="C166" s="51"/>
      <c r="D166" s="147"/>
      <c r="E166" s="148"/>
      <c r="F166" s="146"/>
      <c r="G166" s="146"/>
      <c r="H166" s="147"/>
      <c r="I166" s="153"/>
      <c r="J166" s="146"/>
      <c r="K166" s="52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</row>
    <row r="167" spans="1:28" s="294" customFormat="1">
      <c r="A167" s="289"/>
      <c r="B167" s="286"/>
      <c r="C167" s="287"/>
      <c r="D167" s="286"/>
      <c r="E167" s="295"/>
      <c r="F167" s="289"/>
      <c r="G167" s="289"/>
      <c r="H167" s="286"/>
      <c r="I167" s="293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289"/>
    </row>
    <row r="168" spans="1:28">
      <c r="A168" s="365" t="s">
        <v>71</v>
      </c>
      <c r="B168" s="360" t="s">
        <v>48</v>
      </c>
      <c r="C168" s="361"/>
      <c r="D168" s="361"/>
      <c r="E168" s="361"/>
      <c r="F168" s="361"/>
      <c r="G168" s="362"/>
      <c r="H168" s="360" t="s">
        <v>42</v>
      </c>
      <c r="I168" s="361"/>
      <c r="J168" s="361"/>
      <c r="K168" s="361"/>
      <c r="L168" s="361"/>
      <c r="M168" s="362"/>
      <c r="N168" s="360" t="s">
        <v>46</v>
      </c>
      <c r="O168" s="361"/>
      <c r="P168" s="361"/>
      <c r="Q168" s="361"/>
      <c r="R168" s="361"/>
      <c r="S168" s="362"/>
      <c r="T168" s="39"/>
      <c r="U168" s="39"/>
      <c r="V168" s="39"/>
      <c r="W168" s="39"/>
      <c r="X168" s="39"/>
      <c r="Y168" s="39"/>
      <c r="Z168" s="39"/>
      <c r="AA168" s="39"/>
      <c r="AB168" s="39"/>
    </row>
    <row r="169" spans="1:28">
      <c r="A169" s="365"/>
      <c r="B169" s="62" t="str">
        <f>'Замеры РП'!$E$4</f>
        <v>4.00</v>
      </c>
      <c r="C169" s="62" t="str">
        <f>'Замеры РП'!$F$4</f>
        <v>9.00</v>
      </c>
      <c r="D169" s="62" t="str">
        <f>'Замеры РП'!$G$4</f>
        <v>14.00</v>
      </c>
      <c r="E169" s="62" t="str">
        <f>'Замеры РП'!$H$4</f>
        <v>18.00</v>
      </c>
      <c r="F169" s="62" t="str">
        <f>'Замеры РП'!$I$4</f>
        <v>20.00</v>
      </c>
      <c r="G169" s="62" t="str">
        <f>'Замеры РП'!$J$4</f>
        <v>22.00</v>
      </c>
      <c r="H169" s="62" t="str">
        <f>'Замеры РП'!$E$4</f>
        <v>4.00</v>
      </c>
      <c r="I169" s="62" t="str">
        <f>'Замеры РП'!$F$4</f>
        <v>9.00</v>
      </c>
      <c r="J169" s="62" t="str">
        <f>'Замеры РП'!$G$4</f>
        <v>14.00</v>
      </c>
      <c r="K169" s="62" t="str">
        <f>'Замеры РП'!$H$4</f>
        <v>18.00</v>
      </c>
      <c r="L169" s="62" t="str">
        <f>'Замеры РП'!$I$4</f>
        <v>20.00</v>
      </c>
      <c r="M169" s="62" t="str">
        <f>'Замеры РП'!$J$4</f>
        <v>22.00</v>
      </c>
      <c r="N169" s="62" t="str">
        <f>'Замеры РП'!$E$4</f>
        <v>4.00</v>
      </c>
      <c r="O169" s="62" t="str">
        <f>'Замеры РП'!$F$4</f>
        <v>9.00</v>
      </c>
      <c r="P169" s="62" t="str">
        <f>'Замеры РП'!$G$4</f>
        <v>14.00</v>
      </c>
      <c r="Q169" s="62" t="str">
        <f>'Замеры РП'!$H$4</f>
        <v>18.00</v>
      </c>
      <c r="R169" s="62" t="str">
        <f>'Замеры РП'!$I$4</f>
        <v>20.00</v>
      </c>
      <c r="S169" s="62" t="str">
        <f>'Замеры РП'!$J$4</f>
        <v>22.00</v>
      </c>
      <c r="T169" s="39"/>
      <c r="U169" s="39"/>
      <c r="V169" s="39"/>
      <c r="W169" s="39"/>
      <c r="X169" s="39"/>
      <c r="Y169" s="39"/>
      <c r="Z169" s="39"/>
      <c r="AA169" s="39"/>
      <c r="AB169" s="39"/>
    </row>
    <row r="170" spans="1:28">
      <c r="A170" s="49" t="s">
        <v>22</v>
      </c>
      <c r="B170" s="244">
        <f>'Замеры ИСК'!G147</f>
        <v>65</v>
      </c>
      <c r="C170" s="244">
        <f>'Замеры ИСК'!L147</f>
        <v>108</v>
      </c>
      <c r="D170" s="244">
        <f>'Замеры ИСК'!Q147</f>
        <v>106</v>
      </c>
      <c r="E170" s="244">
        <f>'Замеры ИСК'!U147</f>
        <v>103</v>
      </c>
      <c r="F170" s="244">
        <f>'Замеры ИСК'!W147</f>
        <v>140</v>
      </c>
      <c r="G170" s="244">
        <f>'Замеры ИСК'!Y147</f>
        <v>140</v>
      </c>
      <c r="H170" s="49">
        <f>'Замеры ИСК'!G149</f>
        <v>51</v>
      </c>
      <c r="I170" s="49">
        <f>'Замеры ИСК'!L149</f>
        <v>151</v>
      </c>
      <c r="J170" s="49">
        <f>'Замеры ИСК'!Q149</f>
        <v>169</v>
      </c>
      <c r="K170" s="49">
        <f>'Замеры ИСК'!U149</f>
        <v>90</v>
      </c>
      <c r="L170" s="49">
        <f>'Замеры ИСК'!W149</f>
        <v>105</v>
      </c>
      <c r="M170" s="49">
        <f>'Замеры ИСК'!Y149</f>
        <v>99</v>
      </c>
      <c r="N170" s="49">
        <f>'Замеры ИСК'!G151</f>
        <v>34</v>
      </c>
      <c r="O170" s="49">
        <f>'Замеры ИСК'!L151</f>
        <v>47</v>
      </c>
      <c r="P170" s="49">
        <f>'Замеры ИСК'!Q151</f>
        <v>52</v>
      </c>
      <c r="Q170" s="49">
        <f>'Замеры ИСК'!U151</f>
        <v>58</v>
      </c>
      <c r="R170" s="49">
        <f>'Замеры ИСК'!W151</f>
        <v>57</v>
      </c>
      <c r="S170" s="49">
        <f>'Замеры ИСК'!Y151</f>
        <v>51</v>
      </c>
      <c r="T170" s="39"/>
      <c r="U170" s="39"/>
      <c r="V170" s="39"/>
      <c r="W170" s="39"/>
      <c r="X170" s="39"/>
      <c r="Y170" s="39"/>
      <c r="Z170" s="39"/>
      <c r="AA170" s="39"/>
      <c r="AB170" s="39"/>
    </row>
    <row r="171" spans="1:28">
      <c r="A171" s="49" t="s">
        <v>23</v>
      </c>
      <c r="B171" s="49">
        <f>'Замеры ИСК'!G146</f>
        <v>6.2</v>
      </c>
      <c r="C171" s="49">
        <f>'Замеры ИСК'!L146</f>
        <v>5.99</v>
      </c>
      <c r="D171" s="49">
        <f>'Замеры ИСК'!Q146</f>
        <v>6.13</v>
      </c>
      <c r="E171" s="49">
        <f>'Замеры ИСК'!U146</f>
        <v>6.12</v>
      </c>
      <c r="F171" s="49">
        <f>'Замеры ИСК'!W146</f>
        <v>6.14</v>
      </c>
      <c r="G171" s="49">
        <f>'Замеры ИСК'!Y146</f>
        <v>6.13</v>
      </c>
      <c r="H171" s="49">
        <f>'Замеры ИСК'!G148</f>
        <v>6.21</v>
      </c>
      <c r="I171" s="49">
        <f>'Замеры ИСК'!L148</f>
        <v>6</v>
      </c>
      <c r="J171" s="49">
        <f>'Замеры ИСК'!Q148</f>
        <v>6.13</v>
      </c>
      <c r="K171" s="49">
        <f>'Замеры ИСК'!U148</f>
        <v>6.16</v>
      </c>
      <c r="L171" s="49">
        <f>'Замеры ИСК'!W148</f>
        <v>6.14</v>
      </c>
      <c r="M171" s="49">
        <f>'Замеры ИСК'!Y148</f>
        <v>6.13</v>
      </c>
      <c r="N171" s="49">
        <f>'Замеры ИСК'!G150</f>
        <v>6.15</v>
      </c>
      <c r="O171" s="49">
        <f>'Замеры ИСК'!L150</f>
        <v>6.07</v>
      </c>
      <c r="P171" s="49">
        <f>'Замеры ИСК'!Q150</f>
        <v>6.19</v>
      </c>
      <c r="Q171" s="49">
        <f>'Замеры ИСК'!U150</f>
        <v>6.16</v>
      </c>
      <c r="R171" s="49">
        <f>'Замеры ИСК'!W150</f>
        <v>6.17</v>
      </c>
      <c r="S171" s="49">
        <f>'Замеры ИСК'!Y150</f>
        <v>6.22</v>
      </c>
      <c r="T171" s="39"/>
      <c r="U171" s="39"/>
      <c r="V171" s="39"/>
      <c r="W171" s="39"/>
      <c r="X171" s="39"/>
      <c r="Y171" s="39"/>
      <c r="Z171" s="39"/>
      <c r="AA171" s="39"/>
      <c r="AB171" s="39"/>
    </row>
    <row r="172" spans="1:28">
      <c r="A172" s="49" t="s">
        <v>24</v>
      </c>
      <c r="B172" s="50">
        <f t="shared" ref="B172:J172" si="62">1.732*B171*(B170/1000)*0.8</f>
        <v>0.55839680000000003</v>
      </c>
      <c r="C172" s="50">
        <f t="shared" si="62"/>
        <v>0.89637235200000009</v>
      </c>
      <c r="D172" s="50">
        <f t="shared" si="62"/>
        <v>0.90033516800000002</v>
      </c>
      <c r="E172" s="50">
        <f>1.732*E171*(E170/1000)*0.8</f>
        <v>0.87342681599999994</v>
      </c>
      <c r="F172" s="50">
        <f>1.732*F171*(F170/1000)*0.8</f>
        <v>1.1910617600000002</v>
      </c>
      <c r="G172" s="50">
        <f>1.732*G171*(G170/1000)*0.8</f>
        <v>1.1891219200000003</v>
      </c>
      <c r="H172" s="50">
        <f t="shared" si="62"/>
        <v>0.43883337600000005</v>
      </c>
      <c r="I172" s="50">
        <f t="shared" si="62"/>
        <v>1.2553536000000001</v>
      </c>
      <c r="J172" s="50">
        <f t="shared" si="62"/>
        <v>1.4354400320000003</v>
      </c>
      <c r="K172" s="50">
        <f t="shared" ref="K172:S172" si="63">1.732*K171*(K170/1000)*0.8</f>
        <v>0.76817663999999997</v>
      </c>
      <c r="L172" s="50">
        <f t="shared" si="63"/>
        <v>0.89329632000000003</v>
      </c>
      <c r="M172" s="50">
        <f t="shared" si="63"/>
        <v>0.84087907200000012</v>
      </c>
      <c r="N172" s="50">
        <f t="shared" si="63"/>
        <v>0.28972896000000004</v>
      </c>
      <c r="O172" s="50">
        <f t="shared" si="63"/>
        <v>0.39529782400000002</v>
      </c>
      <c r="P172" s="50">
        <f t="shared" si="63"/>
        <v>0.44599692800000001</v>
      </c>
      <c r="Q172" s="50">
        <f t="shared" si="63"/>
        <v>0.49504716799999998</v>
      </c>
      <c r="R172" s="50">
        <f t="shared" si="63"/>
        <v>0.48730166399999997</v>
      </c>
      <c r="S172" s="50">
        <f t="shared" si="63"/>
        <v>0.43954003199999997</v>
      </c>
      <c r="T172" s="39"/>
      <c r="U172" s="39"/>
      <c r="V172" s="39"/>
      <c r="W172" s="39"/>
      <c r="X172" s="39"/>
      <c r="Y172" s="39"/>
      <c r="Z172" s="39"/>
      <c r="AA172" s="39"/>
      <c r="AB172" s="39"/>
    </row>
    <row r="173" spans="1:28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</row>
    <row r="174" spans="1:28">
      <c r="A174" s="51" t="s">
        <v>26</v>
      </c>
      <c r="B174" s="52" t="s">
        <v>491</v>
      </c>
      <c r="C174" s="101" t="str">
        <f>'Замеры РП'!$E$4</f>
        <v>4.00</v>
      </c>
      <c r="D174" s="52" t="s">
        <v>27</v>
      </c>
      <c r="E174" s="74">
        <f>B170+H170+N170</f>
        <v>150</v>
      </c>
      <c r="F174" s="39" t="s">
        <v>28</v>
      </c>
      <c r="G174" s="39"/>
      <c r="H174" s="52" t="s">
        <v>29</v>
      </c>
      <c r="I174" s="54">
        <f>B172+H172+N172</f>
        <v>1.2869591360000001</v>
      </c>
      <c r="J174" s="39" t="s">
        <v>30</v>
      </c>
      <c r="K174" s="52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</row>
    <row r="175" spans="1:28">
      <c r="A175" s="39"/>
      <c r="B175" s="52" t="s">
        <v>491</v>
      </c>
      <c r="C175" s="101" t="str">
        <f>'Замеры РП'!$F$4</f>
        <v>9.00</v>
      </c>
      <c r="D175" s="52" t="s">
        <v>27</v>
      </c>
      <c r="E175" s="74">
        <f>C170+I170+O170</f>
        <v>306</v>
      </c>
      <c r="F175" s="39" t="s">
        <v>28</v>
      </c>
      <c r="G175" s="39"/>
      <c r="H175" s="52" t="s">
        <v>29</v>
      </c>
      <c r="I175" s="54">
        <f>C172+I172+O172</f>
        <v>2.5470237760000001</v>
      </c>
      <c r="J175" s="39" t="s">
        <v>30</v>
      </c>
      <c r="K175" s="52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</row>
    <row r="176" spans="1:28">
      <c r="A176" s="39"/>
      <c r="B176" s="52" t="s">
        <v>491</v>
      </c>
      <c r="C176" s="101" t="s">
        <v>492</v>
      </c>
      <c r="D176" s="52" t="s">
        <v>27</v>
      </c>
      <c r="E176" s="74">
        <f>G170+M170+S170</f>
        <v>290</v>
      </c>
      <c r="F176" s="39" t="s">
        <v>28</v>
      </c>
      <c r="G176" s="39"/>
      <c r="H176" s="52" t="s">
        <v>29</v>
      </c>
      <c r="I176" s="54">
        <f>G172+M172+S172</f>
        <v>2.4695410240000006</v>
      </c>
      <c r="J176" s="39" t="s">
        <v>30</v>
      </c>
      <c r="K176" s="52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</row>
    <row r="177" spans="1:28">
      <c r="A177" s="39"/>
      <c r="B177" s="52"/>
      <c r="C177" s="101"/>
      <c r="D177" s="52"/>
      <c r="E177" s="74"/>
      <c r="F177" s="39"/>
      <c r="G177" s="39"/>
      <c r="H177" s="52"/>
      <c r="I177" s="54"/>
      <c r="J177" s="39"/>
      <c r="K177" s="52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</row>
    <row r="178" spans="1:28" s="294" customFormat="1">
      <c r="A178" s="289"/>
      <c r="B178" s="286"/>
      <c r="C178" s="287"/>
      <c r="D178" s="286"/>
      <c r="E178" s="295"/>
      <c r="F178" s="289"/>
      <c r="G178" s="289"/>
      <c r="H178" s="286"/>
      <c r="I178" s="293"/>
      <c r="J178" s="289"/>
      <c r="K178" s="286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289"/>
    </row>
    <row r="179" spans="1:28">
      <c r="A179" s="365" t="s">
        <v>73</v>
      </c>
      <c r="B179" s="360" t="s">
        <v>34</v>
      </c>
      <c r="C179" s="361"/>
      <c r="D179" s="361"/>
      <c r="E179" s="361"/>
      <c r="F179" s="361"/>
      <c r="G179" s="362"/>
      <c r="H179" s="360" t="s">
        <v>33</v>
      </c>
      <c r="I179" s="361"/>
      <c r="J179" s="361"/>
      <c r="K179" s="361"/>
      <c r="L179" s="361"/>
      <c r="M179" s="362"/>
      <c r="N179" s="360" t="s">
        <v>64</v>
      </c>
      <c r="O179" s="361"/>
      <c r="P179" s="361"/>
      <c r="Q179" s="361"/>
      <c r="R179" s="361"/>
      <c r="S179" s="362"/>
      <c r="T179" s="360" t="s">
        <v>63</v>
      </c>
      <c r="U179" s="361"/>
      <c r="V179" s="361"/>
      <c r="W179" s="361"/>
      <c r="X179" s="361"/>
      <c r="Y179" s="362"/>
      <c r="Z179" s="39"/>
      <c r="AA179" s="39"/>
      <c r="AB179" s="39"/>
    </row>
    <row r="180" spans="1:28">
      <c r="A180" s="365"/>
      <c r="B180" s="62" t="str">
        <f>'Замеры РП'!$E$4</f>
        <v>4.00</v>
      </c>
      <c r="C180" s="62" t="str">
        <f>'Замеры РП'!$F$4</f>
        <v>9.00</v>
      </c>
      <c r="D180" s="62" t="str">
        <f>'Замеры РП'!$G$4</f>
        <v>14.00</v>
      </c>
      <c r="E180" s="62" t="str">
        <f>'Замеры РП'!$H$4</f>
        <v>18.00</v>
      </c>
      <c r="F180" s="62" t="str">
        <f>'Замеры РП'!$I$4</f>
        <v>20.00</v>
      </c>
      <c r="G180" s="62" t="str">
        <f>'Замеры РП'!$J$4</f>
        <v>22.00</v>
      </c>
      <c r="H180" s="103" t="str">
        <f>'Замеры РП'!$E$4</f>
        <v>4.00</v>
      </c>
      <c r="I180" s="103" t="str">
        <f>'Замеры РП'!$F$4</f>
        <v>9.00</v>
      </c>
      <c r="J180" s="103" t="str">
        <f>'Замеры РП'!$G$4</f>
        <v>14.00</v>
      </c>
      <c r="K180" s="103" t="str">
        <f>'Замеры РП'!$H$4</f>
        <v>18.00</v>
      </c>
      <c r="L180" s="103" t="str">
        <f>'Замеры РП'!$I$4</f>
        <v>20.00</v>
      </c>
      <c r="M180" s="62" t="str">
        <f>'Замеры РП'!$J$4</f>
        <v>22.00</v>
      </c>
      <c r="N180" s="62" t="str">
        <f>'Замеры РП'!$E$4</f>
        <v>4.00</v>
      </c>
      <c r="O180" s="62" t="str">
        <f>'Замеры РП'!$F$4</f>
        <v>9.00</v>
      </c>
      <c r="P180" s="62" t="str">
        <f>'Замеры РП'!$G$4</f>
        <v>14.00</v>
      </c>
      <c r="Q180" s="62" t="str">
        <f>'Замеры РП'!$H$4</f>
        <v>18.00</v>
      </c>
      <c r="R180" s="62" t="str">
        <f>'Замеры РП'!$I$4</f>
        <v>20.00</v>
      </c>
      <c r="S180" s="62" t="str">
        <f>'Замеры РП'!$J$4</f>
        <v>22.00</v>
      </c>
      <c r="T180" s="103" t="str">
        <f>'Замеры РП'!$E$4</f>
        <v>4.00</v>
      </c>
      <c r="U180" s="103" t="str">
        <f>'Замеры РП'!$F$4</f>
        <v>9.00</v>
      </c>
      <c r="V180" s="103" t="str">
        <f>'Замеры РП'!$G$4</f>
        <v>14.00</v>
      </c>
      <c r="W180" s="103" t="str">
        <f>'Замеры РП'!$H$4</f>
        <v>18.00</v>
      </c>
      <c r="X180" s="103" t="str">
        <f>'Замеры РП'!$I$4</f>
        <v>20.00</v>
      </c>
      <c r="Y180" s="62" t="str">
        <f>'Замеры РП'!$J$4</f>
        <v>22.00</v>
      </c>
      <c r="Z180" s="39"/>
      <c r="AA180" s="39"/>
      <c r="AB180" s="39"/>
    </row>
    <row r="181" spans="1:28">
      <c r="A181" s="49" t="s">
        <v>22</v>
      </c>
      <c r="B181" s="49">
        <f>'Замеры ИСК'!G199</f>
        <v>41</v>
      </c>
      <c r="C181" s="49">
        <f>'Замеры ИСК'!L199</f>
        <v>61</v>
      </c>
      <c r="D181" s="49"/>
      <c r="E181" s="49"/>
      <c r="F181" s="49"/>
      <c r="G181" s="49">
        <f>'Замеры ИСК'!Y199</f>
        <v>66</v>
      </c>
      <c r="H181" s="49">
        <f>'Замеры ИСК'!G203</f>
        <v>70</v>
      </c>
      <c r="I181" s="49">
        <f>'Замеры ИСК'!L203</f>
        <v>122</v>
      </c>
      <c r="J181" s="49"/>
      <c r="K181" s="49"/>
      <c r="L181" s="49"/>
      <c r="M181" s="49">
        <f>'Замеры ИСК'!Y203</f>
        <v>133</v>
      </c>
      <c r="N181" s="49">
        <f>'Замеры ИСК'!G200</f>
        <v>30</v>
      </c>
      <c r="O181" s="49">
        <f>'Замеры ИСК'!L200</f>
        <v>46</v>
      </c>
      <c r="P181" s="49"/>
      <c r="Q181" s="49"/>
      <c r="R181" s="49"/>
      <c r="S181" s="49">
        <f>'Замеры ИСК'!Y200</f>
        <v>49</v>
      </c>
      <c r="T181" s="49">
        <f>'Замеры ИСК'!G202</f>
        <v>20</v>
      </c>
      <c r="U181" s="49">
        <f>'Замеры ИСК'!L202</f>
        <v>38</v>
      </c>
      <c r="V181" s="49"/>
      <c r="W181" s="49"/>
      <c r="X181" s="49"/>
      <c r="Y181" s="49">
        <f>'Замеры ИСК'!Y202</f>
        <v>31</v>
      </c>
    </row>
    <row r="182" spans="1:28">
      <c r="A182" s="49" t="s">
        <v>23</v>
      </c>
      <c r="B182" s="49">
        <f>'Замеры ИСК'!G198</f>
        <v>6.3</v>
      </c>
      <c r="C182" s="49">
        <f>'Замеры ИСК'!L198</f>
        <v>6.2</v>
      </c>
      <c r="D182" s="49"/>
      <c r="E182" s="249"/>
      <c r="F182" s="249"/>
      <c r="G182" s="249">
        <f>'Замеры ИСК'!Y198</f>
        <v>6.2</v>
      </c>
      <c r="H182" s="49">
        <f>'Замеры ИСК'!G201</f>
        <v>6.2</v>
      </c>
      <c r="I182" s="49">
        <f>'Замеры ИСК'!L201</f>
        <v>6.1</v>
      </c>
      <c r="J182" s="49"/>
      <c r="K182" s="249"/>
      <c r="L182" s="249"/>
      <c r="M182" s="249">
        <f>'Замеры ИСК'!Y201</f>
        <v>6.2</v>
      </c>
      <c r="N182" s="49">
        <f>'Замеры ИСК'!G198</f>
        <v>6.3</v>
      </c>
      <c r="O182" s="49">
        <f>'Замеры ИСК'!L198</f>
        <v>6.2</v>
      </c>
      <c r="P182" s="49"/>
      <c r="Q182" s="249"/>
      <c r="R182" s="249"/>
      <c r="S182" s="249">
        <f>'Замеры ИСК'!Y198</f>
        <v>6.2</v>
      </c>
      <c r="T182" s="49">
        <f>'Замеры ИСК'!G201</f>
        <v>6.2</v>
      </c>
      <c r="U182" s="49">
        <f>'Замеры ИСК'!L201</f>
        <v>6.1</v>
      </c>
      <c r="V182" s="49"/>
      <c r="W182" s="249"/>
      <c r="X182" s="249"/>
      <c r="Y182" s="249">
        <f>'Замеры ИСК'!Y201</f>
        <v>6.2</v>
      </c>
    </row>
    <row r="183" spans="1:28">
      <c r="A183" s="49" t="s">
        <v>24</v>
      </c>
      <c r="B183" s="50">
        <f t="shared" ref="B183:M183" si="64">1.732*B182*(B181/1000)*0.8</f>
        <v>0.35790048000000008</v>
      </c>
      <c r="C183" s="50">
        <f t="shared" si="64"/>
        <v>0.52403392000000004</v>
      </c>
      <c r="D183" s="50"/>
      <c r="E183" s="50"/>
      <c r="F183" s="50"/>
      <c r="G183" s="50">
        <f t="shared" si="64"/>
        <v>0.56698752000000008</v>
      </c>
      <c r="H183" s="50">
        <f t="shared" si="64"/>
        <v>0.60135040000000017</v>
      </c>
      <c r="I183" s="50">
        <f t="shared" si="64"/>
        <v>1.03116352</v>
      </c>
      <c r="J183" s="50"/>
      <c r="K183" s="50"/>
      <c r="L183" s="50"/>
      <c r="M183" s="50">
        <f t="shared" si="64"/>
        <v>1.1425657600000001</v>
      </c>
      <c r="N183" s="50">
        <f t="shared" ref="N183:Y183" si="65">1.732*N182*(N181/1000)*0.8</f>
        <v>0.26187840000000001</v>
      </c>
      <c r="O183" s="50">
        <f t="shared" si="65"/>
        <v>0.39517312000000004</v>
      </c>
      <c r="P183" s="50"/>
      <c r="Q183" s="50"/>
      <c r="R183" s="50"/>
      <c r="S183" s="50">
        <f t="shared" si="65"/>
        <v>0.42094528000000003</v>
      </c>
      <c r="T183" s="50">
        <f t="shared" si="65"/>
        <v>0.17181440000000003</v>
      </c>
      <c r="U183" s="50">
        <f t="shared" si="65"/>
        <v>0.32118207999999998</v>
      </c>
      <c r="V183" s="50"/>
      <c r="W183" s="50"/>
      <c r="X183" s="50"/>
      <c r="Y183" s="50">
        <f t="shared" si="65"/>
        <v>0.26631232000000005</v>
      </c>
    </row>
    <row r="184" spans="1:28">
      <c r="A184" s="39"/>
      <c r="B184" s="39"/>
      <c r="D184" s="52"/>
      <c r="E184" s="53"/>
      <c r="F184" s="39"/>
      <c r="G184" s="39"/>
      <c r="H184" s="52"/>
      <c r="I184" s="54"/>
      <c r="J184" s="39"/>
      <c r="K184" s="52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</row>
    <row r="185" spans="1:28">
      <c r="A185" s="51" t="s">
        <v>26</v>
      </c>
      <c r="B185" s="52" t="s">
        <v>491</v>
      </c>
      <c r="C185" s="101" t="str">
        <f>'Замеры РП'!$E$4</f>
        <v>4.00</v>
      </c>
      <c r="D185" s="52" t="s">
        <v>27</v>
      </c>
      <c r="E185" s="74">
        <f>B181+H181+N181+T181</f>
        <v>161</v>
      </c>
      <c r="F185" s="39" t="s">
        <v>28</v>
      </c>
      <c r="G185" s="39"/>
      <c r="H185" s="52" t="s">
        <v>29</v>
      </c>
      <c r="I185" s="54">
        <f>B183+H183+N183+T183</f>
        <v>1.3929436800000001</v>
      </c>
      <c r="J185" s="39" t="s">
        <v>30</v>
      </c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</row>
    <row r="186" spans="1:28">
      <c r="A186" s="39"/>
      <c r="B186" s="52" t="s">
        <v>491</v>
      </c>
      <c r="C186" s="101" t="str">
        <f>'Замеры РП'!$F$4</f>
        <v>9.00</v>
      </c>
      <c r="D186" s="52" t="s">
        <v>27</v>
      </c>
      <c r="E186" s="74">
        <f>C181+I181+O181+U181</f>
        <v>267</v>
      </c>
      <c r="F186" s="39" t="s">
        <v>28</v>
      </c>
      <c r="G186" s="39"/>
      <c r="H186" s="52" t="s">
        <v>29</v>
      </c>
      <c r="I186" s="54">
        <f>C183+I183+O183+U183</f>
        <v>2.2715526399999999</v>
      </c>
      <c r="J186" s="39" t="s">
        <v>30</v>
      </c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</row>
    <row r="187" spans="1:28">
      <c r="A187" s="39"/>
      <c r="B187" s="52" t="s">
        <v>491</v>
      </c>
      <c r="C187" s="101" t="s">
        <v>492</v>
      </c>
      <c r="D187" s="52" t="s">
        <v>27</v>
      </c>
      <c r="E187" s="74">
        <f>G181+M181+S181+Y181</f>
        <v>279</v>
      </c>
      <c r="F187" s="39" t="s">
        <v>28</v>
      </c>
      <c r="G187" s="39"/>
      <c r="H187" s="52" t="s">
        <v>29</v>
      </c>
      <c r="I187" s="54">
        <f>G183+M183+S183+Y183</f>
        <v>2.3968108800000003</v>
      </c>
      <c r="J187" s="39" t="s">
        <v>30</v>
      </c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</row>
    <row r="188" spans="1:28">
      <c r="A188" s="39"/>
      <c r="B188" s="52"/>
      <c r="C188" s="101"/>
      <c r="D188" s="52"/>
      <c r="E188" s="74"/>
      <c r="F188" s="39"/>
      <c r="G188" s="39"/>
      <c r="H188" s="52"/>
      <c r="I188" s="54"/>
      <c r="J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</row>
    <row r="189" spans="1:28">
      <c r="A189" s="365" t="s">
        <v>72</v>
      </c>
      <c r="B189" s="360" t="s">
        <v>58</v>
      </c>
      <c r="C189" s="361"/>
      <c r="D189" s="361"/>
      <c r="E189" s="361"/>
      <c r="F189" s="361"/>
      <c r="G189" s="362"/>
      <c r="H189" s="360" t="s">
        <v>32</v>
      </c>
      <c r="I189" s="361"/>
      <c r="J189" s="361"/>
      <c r="K189" s="361"/>
      <c r="L189" s="361"/>
      <c r="M189" s="362"/>
      <c r="N189" s="360" t="s">
        <v>19</v>
      </c>
      <c r="O189" s="361"/>
      <c r="P189" s="361"/>
      <c r="Q189" s="361"/>
      <c r="R189" s="361"/>
      <c r="S189" s="362"/>
      <c r="T189" s="360" t="s">
        <v>18</v>
      </c>
      <c r="U189" s="361"/>
      <c r="V189" s="361"/>
      <c r="W189" s="361"/>
      <c r="X189" s="361"/>
      <c r="Y189" s="362"/>
    </row>
    <row r="190" spans="1:28">
      <c r="A190" s="365"/>
      <c r="B190" s="62" t="str">
        <f>'Замеры РП'!$E$4</f>
        <v>4.00</v>
      </c>
      <c r="C190" s="62" t="str">
        <f>'Замеры РП'!$F$4</f>
        <v>9.00</v>
      </c>
      <c r="D190" s="62" t="str">
        <f>'Замеры РП'!$G$4</f>
        <v>14.00</v>
      </c>
      <c r="E190" s="62" t="str">
        <f>'Замеры РП'!$H$4</f>
        <v>18.00</v>
      </c>
      <c r="F190" s="62" t="str">
        <f>'Замеры РП'!$I$4</f>
        <v>20.00</v>
      </c>
      <c r="G190" s="62" t="str">
        <f>'Замеры РП'!$J$4</f>
        <v>22.00</v>
      </c>
      <c r="H190" s="62" t="str">
        <f>'Замеры РП'!$E$4</f>
        <v>4.00</v>
      </c>
      <c r="I190" s="62" t="str">
        <f>'Замеры РП'!$F$4</f>
        <v>9.00</v>
      </c>
      <c r="J190" s="62" t="str">
        <f>'Замеры РП'!$G$4</f>
        <v>14.00</v>
      </c>
      <c r="K190" s="62" t="str">
        <f>'Замеры РП'!$H$4</f>
        <v>18.00</v>
      </c>
      <c r="L190" s="62" t="str">
        <f>'Замеры РП'!$I$4</f>
        <v>20.00</v>
      </c>
      <c r="M190" s="62" t="str">
        <f>'Замеры РП'!$J$4</f>
        <v>22.00</v>
      </c>
      <c r="N190" s="62" t="str">
        <f>'Замеры РП'!$E$4</f>
        <v>4.00</v>
      </c>
      <c r="O190" s="62" t="str">
        <f>'Замеры РП'!$F$4</f>
        <v>9.00</v>
      </c>
      <c r="P190" s="62" t="str">
        <f>'Замеры РП'!$G$4</f>
        <v>14.00</v>
      </c>
      <c r="Q190" s="62" t="str">
        <f>'Замеры РП'!$H$4</f>
        <v>18.00</v>
      </c>
      <c r="R190" s="62" t="str">
        <f>'Замеры РП'!$I$4</f>
        <v>20.00</v>
      </c>
      <c r="S190" s="62" t="str">
        <f>'Замеры РП'!$J$4</f>
        <v>22.00</v>
      </c>
      <c r="T190" s="62" t="str">
        <f>'Замеры РП'!$E$4</f>
        <v>4.00</v>
      </c>
      <c r="U190" s="62" t="str">
        <f>'Замеры РП'!$F$4</f>
        <v>9.00</v>
      </c>
      <c r="V190" s="62" t="str">
        <f>'Замеры РП'!$G$4</f>
        <v>14.00</v>
      </c>
      <c r="W190" s="62" t="str">
        <f>'Замеры РП'!$H$4</f>
        <v>18.00</v>
      </c>
      <c r="X190" s="62" t="str">
        <f>'Замеры РП'!$I$4</f>
        <v>20.00</v>
      </c>
      <c r="Y190" s="62" t="str">
        <f>'Замеры РП'!$J$4</f>
        <v>22.00</v>
      </c>
    </row>
    <row r="191" spans="1:28">
      <c r="A191" s="49" t="s">
        <v>22</v>
      </c>
      <c r="B191" s="49">
        <f>'Замеры ИСК'!G155</f>
        <v>26</v>
      </c>
      <c r="C191" s="49">
        <f>'Замеры ИСК'!L155</f>
        <v>48</v>
      </c>
      <c r="D191" s="49"/>
      <c r="E191" s="49"/>
      <c r="F191" s="49"/>
      <c r="G191" s="49">
        <f>'Замеры ИСК'!Y155</f>
        <v>28</v>
      </c>
      <c r="H191" s="49">
        <f>'Замеры ИСК'!G156</f>
        <v>40</v>
      </c>
      <c r="I191" s="49">
        <f>'Замеры ИСК'!L156</f>
        <v>75</v>
      </c>
      <c r="J191" s="49"/>
      <c r="K191" s="49"/>
      <c r="L191" s="49"/>
      <c r="M191" s="49">
        <f>'Замеры ИСК'!Y156</f>
        <v>78</v>
      </c>
      <c r="N191" s="49">
        <f>'Замеры ИСК'!G157</f>
        <v>69</v>
      </c>
      <c r="O191" s="49">
        <f>'Замеры ИСК'!L157</f>
        <v>105</v>
      </c>
      <c r="P191" s="49"/>
      <c r="Q191" s="49"/>
      <c r="R191" s="49"/>
      <c r="S191" s="49">
        <f>'Замеры ИСК'!Y157</f>
        <v>108</v>
      </c>
      <c r="T191" s="49">
        <f>'Замеры ИСК'!G161</f>
        <v>28</v>
      </c>
      <c r="U191" s="49">
        <f>'Замеры ИСК'!L161</f>
        <v>53</v>
      </c>
      <c r="V191" s="49"/>
      <c r="W191" s="49"/>
      <c r="X191" s="49"/>
      <c r="Y191" s="49">
        <f>'Замеры ИСК'!Y161</f>
        <v>37</v>
      </c>
    </row>
    <row r="192" spans="1:28">
      <c r="A192" s="49" t="s">
        <v>23</v>
      </c>
      <c r="B192" s="49">
        <f>'Замеры ИСК'!G154</f>
        <v>6.4</v>
      </c>
      <c r="C192" s="49">
        <f>'Замеры ИСК'!L154</f>
        <v>6.3</v>
      </c>
      <c r="D192" s="49"/>
      <c r="E192" s="249"/>
      <c r="F192" s="249"/>
      <c r="G192" s="249">
        <f>'Замеры ИСК'!Y154</f>
        <v>6.3</v>
      </c>
      <c r="H192" s="49">
        <f>'Замеры ИСК'!G154</f>
        <v>6.4</v>
      </c>
      <c r="I192" s="49">
        <f>'Замеры ИСК'!L154</f>
        <v>6.3</v>
      </c>
      <c r="J192" s="49"/>
      <c r="K192" s="249"/>
      <c r="L192" s="249"/>
      <c r="M192" s="249">
        <f>'Замеры ИСК'!Y154</f>
        <v>6.3</v>
      </c>
      <c r="N192" s="49">
        <f>'Замеры ИСК'!G154</f>
        <v>6.4</v>
      </c>
      <c r="O192" s="49">
        <f>'Замеры ИСК'!L154</f>
        <v>6.3</v>
      </c>
      <c r="P192" s="49"/>
      <c r="Q192" s="249"/>
      <c r="R192" s="249"/>
      <c r="S192" s="249">
        <f>'Замеры ИСК'!Y154</f>
        <v>6.3</v>
      </c>
      <c r="T192" s="49">
        <f>'Замеры ИСК'!G160</f>
        <v>6.4</v>
      </c>
      <c r="U192" s="49">
        <f>'Замеры ИСК'!L160</f>
        <v>6.3</v>
      </c>
      <c r="V192" s="49"/>
      <c r="W192" s="249"/>
      <c r="X192" s="249"/>
      <c r="Y192" s="249">
        <f>'Замеры ИСК'!Y160</f>
        <v>6.3</v>
      </c>
    </row>
    <row r="193" spans="1:28">
      <c r="A193" s="49" t="s">
        <v>24</v>
      </c>
      <c r="B193" s="50">
        <f>1.732*B192*(B191/1000)*0.8</f>
        <v>0.23056384000000005</v>
      </c>
      <c r="C193" s="50">
        <f>1.732*C192*(C191/1000)*0.8</f>
        <v>0.41900544000000006</v>
      </c>
      <c r="D193" s="50"/>
      <c r="E193" s="50"/>
      <c r="F193" s="50"/>
      <c r="G193" s="50">
        <f t="shared" ref="G193" si="66">1.732*G192*(G191/1000)*0.8</f>
        <v>0.24441984</v>
      </c>
      <c r="H193" s="50">
        <f>1.732*H192*(H191/1000)*0.8</f>
        <v>0.35471360000000007</v>
      </c>
      <c r="I193" s="50">
        <f>1.732*I192*(I191/1000)*0.8</f>
        <v>0.65469599999999994</v>
      </c>
      <c r="J193" s="50"/>
      <c r="K193" s="50"/>
      <c r="L193" s="50"/>
      <c r="M193" s="50">
        <f t="shared" ref="M193" si="67">1.732*M192*(M191/1000)*0.8</f>
        <v>0.68088384000000002</v>
      </c>
      <c r="N193" s="50">
        <f>1.732*N192*(N191/1000)*0.8</f>
        <v>0.61188096000000014</v>
      </c>
      <c r="O193" s="50">
        <f>1.732*O192*(O191/1000)*0.8</f>
        <v>0.91657440000000001</v>
      </c>
      <c r="P193" s="50"/>
      <c r="Q193" s="50"/>
      <c r="R193" s="50"/>
      <c r="S193" s="50">
        <f t="shared" ref="S193" si="68">1.732*S192*(S191/1000)*0.8</f>
        <v>0.94276224000000008</v>
      </c>
      <c r="T193" s="50">
        <f>1.732*T192*(T191/1000)*0.8</f>
        <v>0.24829952000000005</v>
      </c>
      <c r="U193" s="50">
        <f>1.732*U192*(U191/1000)*0.8</f>
        <v>0.46265184000000004</v>
      </c>
      <c r="V193" s="50"/>
      <c r="W193" s="50"/>
      <c r="X193" s="50"/>
      <c r="Y193" s="50">
        <f t="shared" ref="Y193" si="69">1.732*Y192*(Y191/1000)*0.8</f>
        <v>0.32298336</v>
      </c>
    </row>
    <row r="194" spans="1:28">
      <c r="A194" s="365" t="s">
        <v>72</v>
      </c>
      <c r="B194" s="360" t="s">
        <v>33</v>
      </c>
      <c r="C194" s="361"/>
      <c r="D194" s="361"/>
      <c r="E194" s="361"/>
      <c r="F194" s="361"/>
      <c r="G194" s="362"/>
      <c r="H194" s="360" t="s">
        <v>64</v>
      </c>
      <c r="I194" s="361"/>
      <c r="J194" s="361"/>
      <c r="K194" s="361"/>
      <c r="L194" s="361"/>
      <c r="M194" s="362"/>
      <c r="N194" s="360" t="s">
        <v>63</v>
      </c>
      <c r="O194" s="361"/>
      <c r="P194" s="361"/>
      <c r="Q194" s="361"/>
      <c r="R194" s="361"/>
      <c r="S194" s="362"/>
      <c r="T194" s="365" t="s">
        <v>34</v>
      </c>
      <c r="U194" s="365"/>
      <c r="V194" s="365"/>
      <c r="W194" s="365"/>
      <c r="X194" s="365"/>
      <c r="Y194" s="365"/>
      <c r="Z194" s="57"/>
      <c r="AA194" s="57"/>
      <c r="AB194" s="57"/>
    </row>
    <row r="195" spans="1:28">
      <c r="A195" s="365"/>
      <c r="B195" s="62" t="str">
        <f>'Замеры РП'!$E$4</f>
        <v>4.00</v>
      </c>
      <c r="C195" s="62" t="str">
        <f>'Замеры РП'!$F$4</f>
        <v>9.00</v>
      </c>
      <c r="D195" s="62" t="str">
        <f>'Замеры РП'!$G$4</f>
        <v>14.00</v>
      </c>
      <c r="E195" s="62" t="str">
        <f>'Замеры РП'!$H$4</f>
        <v>18.00</v>
      </c>
      <c r="F195" s="62" t="str">
        <f>'Замеры РП'!$I$4</f>
        <v>20.00</v>
      </c>
      <c r="G195" s="62" t="str">
        <f>'Замеры РП'!$J$4</f>
        <v>22.00</v>
      </c>
      <c r="H195" s="62" t="str">
        <f>'Замеры РП'!$E$4</f>
        <v>4.00</v>
      </c>
      <c r="I195" s="62" t="str">
        <f>'Замеры РП'!$F$4</f>
        <v>9.00</v>
      </c>
      <c r="J195" s="62" t="str">
        <f>'Замеры РП'!$G$4</f>
        <v>14.00</v>
      </c>
      <c r="K195" s="62" t="str">
        <f>'Замеры РП'!$H$4</f>
        <v>18.00</v>
      </c>
      <c r="L195" s="62" t="str">
        <f>'Замеры РП'!$I$4</f>
        <v>20.00</v>
      </c>
      <c r="M195" s="62" t="str">
        <f>'Замеры РП'!$J$4</f>
        <v>22.00</v>
      </c>
      <c r="N195" s="62" t="str">
        <f>'Замеры РП'!$E$4</f>
        <v>4.00</v>
      </c>
      <c r="O195" s="62" t="str">
        <f>'Замеры РП'!$F$4</f>
        <v>9.00</v>
      </c>
      <c r="P195" s="62" t="str">
        <f>'Замеры РП'!$G$4</f>
        <v>14.00</v>
      </c>
      <c r="Q195" s="62" t="str">
        <f>'Замеры РП'!$H$4</f>
        <v>18.00</v>
      </c>
      <c r="R195" s="62" t="str">
        <f>'Замеры РП'!$I$4</f>
        <v>20.00</v>
      </c>
      <c r="S195" s="62" t="str">
        <f>'Замеры РП'!$J$4</f>
        <v>22.00</v>
      </c>
      <c r="T195" s="62" t="str">
        <f>'Замеры РП'!$E$4</f>
        <v>4.00</v>
      </c>
      <c r="U195" s="62" t="str">
        <f>'Замеры РП'!$F$4</f>
        <v>9.00</v>
      </c>
      <c r="V195" s="62" t="str">
        <f>'Замеры РП'!$G$4</f>
        <v>14.00</v>
      </c>
      <c r="W195" s="62" t="str">
        <f>'Замеры РП'!$H$4</f>
        <v>18.00</v>
      </c>
      <c r="X195" s="62" t="str">
        <f>'Замеры РП'!$I$4</f>
        <v>20.00</v>
      </c>
      <c r="Y195" s="62" t="str">
        <f>'Замеры РП'!$J$4</f>
        <v>22.00</v>
      </c>
      <c r="Z195" s="57"/>
      <c r="AA195" s="57"/>
      <c r="AB195" s="57"/>
    </row>
    <row r="196" spans="1:28">
      <c r="A196" s="49" t="s">
        <v>22</v>
      </c>
      <c r="B196" s="49">
        <f>'Замеры ИСК'!G158</f>
        <v>53</v>
      </c>
      <c r="C196" s="49">
        <f>'Замеры ИСК'!L158</f>
        <v>83</v>
      </c>
      <c r="D196" s="49"/>
      <c r="E196" s="49">
        <f>'Замеры ИСК'!U158</f>
        <v>0</v>
      </c>
      <c r="F196" s="49">
        <f>'Замеры ИСК'!V158</f>
        <v>0</v>
      </c>
      <c r="G196" s="49">
        <f>'Замеры ИСК'!Y158</f>
        <v>90</v>
      </c>
      <c r="H196" s="49">
        <f>'Замеры ИСК'!G162</f>
        <v>49</v>
      </c>
      <c r="I196" s="49">
        <f>'Замеры ИСК'!L162</f>
        <v>94</v>
      </c>
      <c r="J196" s="49"/>
      <c r="K196" s="49"/>
      <c r="L196" s="49"/>
      <c r="M196" s="49">
        <f>'Замеры ИСК'!Y162</f>
        <v>72</v>
      </c>
      <c r="N196" s="49">
        <f>'Замеры ИСК'!G159</f>
        <v>44</v>
      </c>
      <c r="O196" s="49">
        <f>'Замеры ИСК'!L159</f>
        <v>71</v>
      </c>
      <c r="P196" s="49"/>
      <c r="Q196" s="49"/>
      <c r="R196" s="49"/>
      <c r="S196" s="49">
        <f>'Замеры ИСК'!Y159</f>
        <v>83</v>
      </c>
      <c r="T196" s="49">
        <f>'Замеры ИСК'!G163</f>
        <v>40</v>
      </c>
      <c r="U196" s="49">
        <f>'Замеры ИСК'!L163</f>
        <v>72</v>
      </c>
      <c r="V196" s="49"/>
      <c r="W196" s="49"/>
      <c r="X196" s="49"/>
      <c r="Y196" s="49">
        <f>'Замеры ИСК'!Y163</f>
        <v>75</v>
      </c>
      <c r="Z196" s="57"/>
      <c r="AA196" s="57"/>
      <c r="AB196" s="57"/>
    </row>
    <row r="197" spans="1:28">
      <c r="A197" s="49" t="s">
        <v>23</v>
      </c>
      <c r="B197" s="49">
        <f>'Замеры ИСК'!G154</f>
        <v>6.4</v>
      </c>
      <c r="C197" s="49">
        <f>'Замеры ИСК'!L154</f>
        <v>6.3</v>
      </c>
      <c r="D197" s="49"/>
      <c r="E197" s="249">
        <f>'Замеры ИСК'!U154</f>
        <v>0</v>
      </c>
      <c r="F197" s="249">
        <f>'Замеры ИСК'!V154</f>
        <v>0</v>
      </c>
      <c r="G197" s="249">
        <f>'Замеры ИСК'!Y154</f>
        <v>6.3</v>
      </c>
      <c r="H197" s="49">
        <f>'Замеры ИСК'!G160</f>
        <v>6.4</v>
      </c>
      <c r="I197" s="49">
        <f>'Замеры ИСК'!L160</f>
        <v>6.3</v>
      </c>
      <c r="J197" s="49"/>
      <c r="K197" s="249"/>
      <c r="L197" s="249"/>
      <c r="M197" s="249">
        <f>'Замеры ИСК'!Y160</f>
        <v>6.3</v>
      </c>
      <c r="N197" s="49">
        <f>'Замеры ИСК'!G154</f>
        <v>6.4</v>
      </c>
      <c r="O197" s="49">
        <f>'Замеры ИСК'!L154</f>
        <v>6.3</v>
      </c>
      <c r="P197" s="49"/>
      <c r="Q197" s="249"/>
      <c r="R197" s="249"/>
      <c r="S197" s="249">
        <f>'Замеры ИСК'!Y154</f>
        <v>6.3</v>
      </c>
      <c r="T197" s="49">
        <f>'Замеры ИСК'!G160</f>
        <v>6.4</v>
      </c>
      <c r="U197" s="49">
        <f>'Замеры ИСК'!L160</f>
        <v>6.3</v>
      </c>
      <c r="V197" s="49"/>
      <c r="W197" s="249"/>
      <c r="X197" s="249"/>
      <c r="Y197" s="249">
        <f>'Замеры ИСК'!Y160</f>
        <v>6.3</v>
      </c>
      <c r="Z197" s="57"/>
      <c r="AA197" s="57"/>
      <c r="AB197" s="57"/>
    </row>
    <row r="198" spans="1:28">
      <c r="A198" s="49" t="s">
        <v>24</v>
      </c>
      <c r="B198" s="50">
        <f>1.732*B197*(B196/1000)*0.8</f>
        <v>0.46999552000000011</v>
      </c>
      <c r="C198" s="50">
        <f>1.732*C197*(C196/1000)*0.8</f>
        <v>0.72453023999999999</v>
      </c>
      <c r="D198" s="50"/>
      <c r="E198" s="50">
        <f>1.732*E197*(E196/1000)*0.8</f>
        <v>0</v>
      </c>
      <c r="F198" s="50">
        <f t="shared" ref="F198:G198" si="70">1.732*F197*(F196/1000)*0.8</f>
        <v>0</v>
      </c>
      <c r="G198" s="50">
        <f t="shared" si="70"/>
        <v>0.78563519999999998</v>
      </c>
      <c r="H198" s="50">
        <f>1.732*H197*(H196/1000)*0.8</f>
        <v>0.43452416000000005</v>
      </c>
      <c r="I198" s="50">
        <f>1.732*I197*(I196/1000)*0.8</f>
        <v>0.82055232</v>
      </c>
      <c r="J198" s="50"/>
      <c r="K198" s="50"/>
      <c r="L198" s="50"/>
      <c r="M198" s="50">
        <f t="shared" ref="M198" si="71">1.732*M197*(M196/1000)*0.8</f>
        <v>0.62850815999999998</v>
      </c>
      <c r="N198" s="50">
        <f>1.732*N197*(N196/1000)*0.8</f>
        <v>0.39018496000000003</v>
      </c>
      <c r="O198" s="50">
        <f>1.732*O197*(O196/1000)*0.8</f>
        <v>0.61977888000000003</v>
      </c>
      <c r="P198" s="50"/>
      <c r="Q198" s="50"/>
      <c r="R198" s="50"/>
      <c r="S198" s="50">
        <f t="shared" ref="S198" si="72">1.732*S197*(S196/1000)*0.8</f>
        <v>0.72453023999999999</v>
      </c>
      <c r="T198" s="50">
        <f>1.732*T197*(T196/1000)*0.8</f>
        <v>0.35471360000000007</v>
      </c>
      <c r="U198" s="50">
        <f>1.732*U197*(U196/1000)*0.8</f>
        <v>0.62850815999999998</v>
      </c>
      <c r="V198" s="50"/>
      <c r="W198" s="50"/>
      <c r="X198" s="50"/>
      <c r="Y198" s="50">
        <f t="shared" ref="Y198" si="73">1.732*Y197*(Y196/1000)*0.8</f>
        <v>0.65469599999999994</v>
      </c>
      <c r="Z198" s="39"/>
      <c r="AA198" s="39"/>
      <c r="AB198" s="39"/>
    </row>
    <row r="199" spans="1:28">
      <c r="A199" s="365" t="s">
        <v>72</v>
      </c>
      <c r="B199" s="360" t="s">
        <v>36</v>
      </c>
      <c r="C199" s="361"/>
      <c r="D199" s="361"/>
      <c r="E199" s="361"/>
      <c r="F199" s="361"/>
      <c r="G199" s="362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39"/>
      <c r="AA199" s="39"/>
      <c r="AB199" s="39"/>
    </row>
    <row r="200" spans="1:28">
      <c r="A200" s="365"/>
      <c r="B200" s="103" t="str">
        <f>'Замеры РП'!$E$4</f>
        <v>4.00</v>
      </c>
      <c r="C200" s="103" t="str">
        <f>'Замеры РП'!$F$4</f>
        <v>9.00</v>
      </c>
      <c r="D200" s="103" t="str">
        <f>'Замеры РП'!$G$4</f>
        <v>14.00</v>
      </c>
      <c r="E200" s="103" t="str">
        <f>'Замеры РП'!$H$4</f>
        <v>18.00</v>
      </c>
      <c r="F200" s="103" t="str">
        <f>'Замеры РП'!$I$4</f>
        <v>20.00</v>
      </c>
      <c r="G200" s="62" t="str">
        <f>'Замеры РП'!$J$4</f>
        <v>22.00</v>
      </c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</row>
    <row r="201" spans="1:28">
      <c r="A201" s="49" t="s">
        <v>22</v>
      </c>
      <c r="B201" s="49">
        <f>'Замеры ИСК'!G164</f>
        <v>33</v>
      </c>
      <c r="C201" s="49">
        <f>'Замеры ИСК'!L164</f>
        <v>52</v>
      </c>
      <c r="D201" s="49"/>
      <c r="E201" s="49"/>
      <c r="F201" s="49"/>
      <c r="G201" s="49">
        <f>'Замеры ИСК'!Y164</f>
        <v>64</v>
      </c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</row>
    <row r="202" spans="1:28">
      <c r="A202" s="49" t="s">
        <v>23</v>
      </c>
      <c r="B202" s="49">
        <f>'Замеры ИСК'!G160</f>
        <v>6.4</v>
      </c>
      <c r="C202" s="49">
        <f>'Замеры ИСК'!L160</f>
        <v>6.3</v>
      </c>
      <c r="D202" s="49"/>
      <c r="E202" s="249"/>
      <c r="F202" s="249"/>
      <c r="G202" s="249">
        <f>'Замеры ИСК'!Y160</f>
        <v>6.3</v>
      </c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</row>
    <row r="203" spans="1:28">
      <c r="A203" s="49" t="s">
        <v>24</v>
      </c>
      <c r="B203" s="50">
        <f>1.732*B202*(B201/1000)*0.8</f>
        <v>0.29263872000000007</v>
      </c>
      <c r="C203" s="50">
        <f>1.732*C202*(C201/1000)*0.8</f>
        <v>0.45392256000000003</v>
      </c>
      <c r="D203" s="50"/>
      <c r="E203" s="50"/>
      <c r="F203" s="50"/>
      <c r="G203" s="50">
        <f t="shared" ref="G203" si="74">1.732*G202*(G201/1000)*0.8</f>
        <v>0.55867392000000005</v>
      </c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</row>
    <row r="204" spans="1:28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</row>
    <row r="205" spans="1:28">
      <c r="A205" s="51" t="s">
        <v>26</v>
      </c>
      <c r="B205" s="52" t="s">
        <v>491</v>
      </c>
      <c r="C205" s="101" t="str">
        <f>'Замеры РП'!$E$4</f>
        <v>4.00</v>
      </c>
      <c r="D205" s="52" t="s">
        <v>27</v>
      </c>
      <c r="E205" s="74">
        <f>H191+N191+T191+B201+B196+H196+N196+T196+B191</f>
        <v>382</v>
      </c>
      <c r="F205" s="39" t="s">
        <v>28</v>
      </c>
      <c r="G205" s="39"/>
      <c r="H205" s="52" t="s">
        <v>29</v>
      </c>
      <c r="I205" s="54">
        <f>B193+H193+N193+T193+B203+B198+H198+N198+T198</f>
        <v>3.3875148800000008</v>
      </c>
      <c r="J205" s="39" t="s">
        <v>30</v>
      </c>
      <c r="K205" s="52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</row>
    <row r="206" spans="1:28">
      <c r="A206" s="39"/>
      <c r="B206" s="52" t="s">
        <v>491</v>
      </c>
      <c r="C206" s="101" t="str">
        <f>'Замеры РП'!$F$4</f>
        <v>9.00</v>
      </c>
      <c r="D206" s="52" t="s">
        <v>27</v>
      </c>
      <c r="E206" s="90">
        <f>C191+I191+O191+U191+C201+C196+I196+O196+U196</f>
        <v>653</v>
      </c>
      <c r="F206" s="39" t="s">
        <v>28</v>
      </c>
      <c r="G206" s="39"/>
      <c r="H206" s="52" t="s">
        <v>29</v>
      </c>
      <c r="I206" s="54">
        <f>C193+I193+O193+U193+C203+C198+I198+O198+U198</f>
        <v>5.7002198399999999</v>
      </c>
      <c r="J206" s="39" t="s">
        <v>30</v>
      </c>
      <c r="K206" s="52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</row>
    <row r="207" spans="1:28">
      <c r="A207" s="39"/>
      <c r="B207" s="52" t="s">
        <v>491</v>
      </c>
      <c r="C207" s="101" t="s">
        <v>492</v>
      </c>
      <c r="D207" s="52" t="s">
        <v>27</v>
      </c>
      <c r="E207" s="90">
        <f>G191+M191+S191+Y191+G196+M196+S196+Y196+G201</f>
        <v>635</v>
      </c>
      <c r="F207" s="39" t="s">
        <v>28</v>
      </c>
      <c r="G207" s="39"/>
      <c r="H207" s="52" t="s">
        <v>29</v>
      </c>
      <c r="I207" s="54">
        <f>G193+M193+S193+Y193+G198+M198+S198+Y198+G203</f>
        <v>5.5430928000000002</v>
      </c>
      <c r="J207" s="39" t="s">
        <v>30</v>
      </c>
      <c r="K207" s="52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</row>
    <row r="208" spans="1:28">
      <c r="A208" s="39"/>
      <c r="B208" s="52"/>
      <c r="C208" s="101"/>
      <c r="D208" s="52"/>
      <c r="E208" s="90"/>
      <c r="F208" s="39"/>
      <c r="G208" s="39"/>
      <c r="H208" s="52"/>
      <c r="I208" s="54"/>
      <c r="J208" s="39"/>
      <c r="K208" s="52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</row>
    <row r="209" spans="1:28">
      <c r="A209" s="365" t="s">
        <v>551</v>
      </c>
      <c r="B209" s="360" t="s">
        <v>64</v>
      </c>
      <c r="C209" s="361"/>
      <c r="D209" s="361"/>
      <c r="E209" s="361"/>
      <c r="F209" s="361"/>
      <c r="G209" s="362"/>
      <c r="H209" s="360" t="s">
        <v>44</v>
      </c>
      <c r="I209" s="361"/>
      <c r="J209" s="361"/>
      <c r="K209" s="361"/>
      <c r="L209" s="361"/>
      <c r="M209" s="362"/>
      <c r="N209" s="360" t="s">
        <v>553</v>
      </c>
      <c r="O209" s="361"/>
      <c r="P209" s="361"/>
      <c r="Q209" s="361"/>
      <c r="R209" s="361"/>
      <c r="S209" s="362"/>
      <c r="T209" s="39"/>
      <c r="U209" s="39"/>
      <c r="V209" s="39"/>
      <c r="W209" s="39"/>
      <c r="X209" s="39"/>
      <c r="Y209" s="39"/>
      <c r="Z209" s="39"/>
      <c r="AA209" s="39"/>
      <c r="AB209" s="39"/>
    </row>
    <row r="210" spans="1:28">
      <c r="A210" s="365"/>
      <c r="B210" s="62" t="str">
        <f>'Замеры РП'!$E$4</f>
        <v>4.00</v>
      </c>
      <c r="C210" s="62" t="str">
        <f>'Замеры РП'!$F$4</f>
        <v>9.00</v>
      </c>
      <c r="D210" s="62" t="str">
        <f>'Замеры РП'!$G$4</f>
        <v>14.00</v>
      </c>
      <c r="E210" s="62" t="str">
        <f>'Замеры РП'!$H$4</f>
        <v>18.00</v>
      </c>
      <c r="F210" s="62" t="str">
        <f>'Замеры РП'!$I$4</f>
        <v>20.00</v>
      </c>
      <c r="G210" s="62" t="str">
        <f>'Замеры РП'!$J$4</f>
        <v>22.00</v>
      </c>
      <c r="H210" s="62" t="str">
        <f>'Замеры РП'!$E$4</f>
        <v>4.00</v>
      </c>
      <c r="I210" s="62" t="str">
        <f>'Замеры РП'!$F$4</f>
        <v>9.00</v>
      </c>
      <c r="J210" s="62" t="str">
        <f>'Замеры РП'!$G$4</f>
        <v>14.00</v>
      </c>
      <c r="K210" s="62" t="str">
        <f>'Замеры РП'!$H$4</f>
        <v>18.00</v>
      </c>
      <c r="L210" s="62" t="str">
        <f>'Замеры РП'!$I$4</f>
        <v>20.00</v>
      </c>
      <c r="M210" s="62" t="str">
        <f>'Замеры РП'!$J$4</f>
        <v>22.00</v>
      </c>
      <c r="N210" s="62" t="str">
        <f>'Замеры РП'!$E$4</f>
        <v>4.00</v>
      </c>
      <c r="O210" s="62" t="str">
        <f>'Замеры РП'!$F$4</f>
        <v>9.00</v>
      </c>
      <c r="P210" s="62" t="str">
        <f>'Замеры РП'!$G$4</f>
        <v>14.00</v>
      </c>
      <c r="Q210" s="62" t="str">
        <f>'Замеры РП'!$H$4</f>
        <v>18.00</v>
      </c>
      <c r="R210" s="62" t="str">
        <f>'Замеры РП'!$I$4</f>
        <v>20.00</v>
      </c>
      <c r="S210" s="62" t="str">
        <f>'Замеры РП'!$J$4</f>
        <v>22.00</v>
      </c>
      <c r="T210" s="39"/>
      <c r="U210" s="39"/>
      <c r="V210" s="39"/>
      <c r="W210" s="39"/>
      <c r="X210" s="39"/>
      <c r="Y210" s="39"/>
      <c r="Z210" s="39"/>
      <c r="AA210" s="39"/>
      <c r="AB210" s="39"/>
    </row>
    <row r="211" spans="1:28">
      <c r="A211" s="49" t="s">
        <v>22</v>
      </c>
      <c r="B211" s="49">
        <f>'Замеры ИСК'!G212</f>
        <v>62</v>
      </c>
      <c r="C211" s="49">
        <f>'Замеры ИСК'!L212</f>
        <v>105</v>
      </c>
      <c r="D211" s="49"/>
      <c r="E211" s="49"/>
      <c r="F211" s="49"/>
      <c r="G211" s="49">
        <f>'Замеры ИСК'!Y212</f>
        <v>114</v>
      </c>
      <c r="H211" s="49">
        <f>'Замеры ИСК'!G213</f>
        <v>16</v>
      </c>
      <c r="I211" s="49">
        <f>'Замеры ИСК'!L213</f>
        <v>22</v>
      </c>
      <c r="J211" s="49"/>
      <c r="K211" s="49"/>
      <c r="L211" s="49"/>
      <c r="M211" s="49">
        <f>'Замеры ИСК'!Y213</f>
        <v>30</v>
      </c>
      <c r="N211" s="67">
        <f>'Замеры ИСК'!G214</f>
        <v>22</v>
      </c>
      <c r="O211" s="67">
        <f>'Замеры ИСК'!L214</f>
        <v>37</v>
      </c>
      <c r="P211" s="67"/>
      <c r="Q211" s="67"/>
      <c r="R211" s="67"/>
      <c r="S211" s="67">
        <f>'Замеры ИСК'!Y214</f>
        <v>37</v>
      </c>
      <c r="T211" s="39"/>
      <c r="U211" s="39"/>
      <c r="V211" s="39"/>
      <c r="W211" s="39"/>
      <c r="X211" s="39"/>
      <c r="Y211" s="39"/>
      <c r="Z211" s="39"/>
      <c r="AA211" s="39"/>
      <c r="AB211" s="39"/>
    </row>
    <row r="212" spans="1:28">
      <c r="A212" s="49" t="s">
        <v>23</v>
      </c>
      <c r="B212" s="49">
        <f>'Замеры ИСК'!G211</f>
        <v>6.1</v>
      </c>
      <c r="C212" s="49">
        <f>'Замеры ИСК'!L211</f>
        <v>6</v>
      </c>
      <c r="D212" s="49"/>
      <c r="E212" s="249"/>
      <c r="F212" s="249"/>
      <c r="G212" s="249">
        <f>'Замеры ИСК'!Y211</f>
        <v>6.1</v>
      </c>
      <c r="H212" s="49">
        <f>'Замеры ИСК'!G211</f>
        <v>6.1</v>
      </c>
      <c r="I212" s="49">
        <f>'Замеры ИСК'!L211</f>
        <v>6</v>
      </c>
      <c r="J212" s="49"/>
      <c r="K212" s="249"/>
      <c r="L212" s="249"/>
      <c r="M212" s="249">
        <f>'Замеры ИСК'!Y211</f>
        <v>6.1</v>
      </c>
      <c r="N212" s="49">
        <f>'Замеры ИСК'!G211</f>
        <v>6.1</v>
      </c>
      <c r="O212" s="49">
        <f>'Замеры ИСК'!L211</f>
        <v>6</v>
      </c>
      <c r="P212" s="49"/>
      <c r="Q212" s="249"/>
      <c r="R212" s="249"/>
      <c r="S212" s="249">
        <f>'Замеры ИСК'!Y211</f>
        <v>6.1</v>
      </c>
      <c r="T212" s="39"/>
      <c r="U212" s="39"/>
      <c r="V212" s="39"/>
      <c r="W212" s="39"/>
      <c r="X212" s="39"/>
      <c r="Y212" s="39"/>
      <c r="Z212" s="39"/>
      <c r="AA212" s="39"/>
      <c r="AB212" s="39"/>
    </row>
    <row r="213" spans="1:28">
      <c r="A213" s="49" t="s">
        <v>24</v>
      </c>
      <c r="B213" s="50">
        <f>1.732*B212*(B211/1000)*0.8</f>
        <v>0.52403391999999993</v>
      </c>
      <c r="C213" s="50">
        <f>1.732*C212*(C211/1000)*0.8</f>
        <v>0.87292799999999993</v>
      </c>
      <c r="D213" s="50"/>
      <c r="E213" s="50"/>
      <c r="F213" s="50"/>
      <c r="G213" s="50">
        <f t="shared" ref="G213" si="75">1.732*G212*(G211/1000)*0.8</f>
        <v>0.96354624</v>
      </c>
      <c r="H213" s="50">
        <f t="shared" ref="H213:S213" si="76">1.732*H212*(H211/1000)*0.8</f>
        <v>0.13523455999999998</v>
      </c>
      <c r="I213" s="50">
        <f t="shared" si="76"/>
        <v>0.18289919999999998</v>
      </c>
      <c r="J213" s="50"/>
      <c r="K213" s="50"/>
      <c r="L213" s="50"/>
      <c r="M213" s="50">
        <f t="shared" si="76"/>
        <v>0.25356479999999998</v>
      </c>
      <c r="N213" s="50">
        <f t="shared" si="76"/>
        <v>0.18594751999999998</v>
      </c>
      <c r="O213" s="50">
        <f t="shared" si="76"/>
        <v>0.30760319999999997</v>
      </c>
      <c r="P213" s="50"/>
      <c r="Q213" s="50"/>
      <c r="R213" s="50"/>
      <c r="S213" s="50">
        <f t="shared" si="76"/>
        <v>0.31272991999999999</v>
      </c>
      <c r="T213" s="39"/>
      <c r="U213" s="39"/>
      <c r="V213" s="39"/>
      <c r="W213" s="39"/>
      <c r="X213" s="39"/>
      <c r="Y213" s="39"/>
      <c r="Z213" s="39"/>
      <c r="AA213" s="39"/>
      <c r="AB213" s="39"/>
    </row>
    <row r="214" spans="1:28">
      <c r="A214" s="39"/>
      <c r="B214" s="52"/>
      <c r="C214" s="101"/>
      <c r="D214" s="52"/>
      <c r="E214" s="90"/>
      <c r="F214" s="39"/>
      <c r="G214" s="39"/>
      <c r="H214" s="52"/>
      <c r="I214" s="54"/>
      <c r="J214" s="39"/>
      <c r="K214" s="52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</row>
    <row r="215" spans="1:28">
      <c r="A215" s="51" t="s">
        <v>26</v>
      </c>
      <c r="B215" s="52" t="s">
        <v>491</v>
      </c>
      <c r="C215" s="101" t="str">
        <f>'Замеры РП'!$E$4</f>
        <v>4.00</v>
      </c>
      <c r="D215" s="52" t="s">
        <v>27</v>
      </c>
      <c r="E215" s="178">
        <f>B211+I211+N211</f>
        <v>106</v>
      </c>
      <c r="F215" s="39" t="s">
        <v>28</v>
      </c>
      <c r="G215" s="39"/>
      <c r="H215" s="52" t="s">
        <v>29</v>
      </c>
      <c r="I215" s="54">
        <f>B213+H213+N213</f>
        <v>0.84521599999999997</v>
      </c>
      <c r="J215" s="39" t="s">
        <v>30</v>
      </c>
      <c r="K215" s="52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</row>
    <row r="216" spans="1:28">
      <c r="A216" s="39"/>
      <c r="B216" s="52" t="s">
        <v>491</v>
      </c>
      <c r="C216" s="101" t="str">
        <f>'Замеры РП'!$F$4</f>
        <v>9.00</v>
      </c>
      <c r="D216" s="52" t="s">
        <v>27</v>
      </c>
      <c r="E216" s="178">
        <f>C211+I211+O211</f>
        <v>164</v>
      </c>
      <c r="F216" s="39" t="s">
        <v>28</v>
      </c>
      <c r="G216" s="39"/>
      <c r="H216" s="52" t="s">
        <v>29</v>
      </c>
      <c r="I216" s="54">
        <f>C213+I213+O213</f>
        <v>1.3634303999999999</v>
      </c>
      <c r="J216" s="39" t="s">
        <v>30</v>
      </c>
      <c r="K216" s="52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</row>
    <row r="217" spans="1:28">
      <c r="A217" s="39"/>
      <c r="B217" s="52" t="s">
        <v>491</v>
      </c>
      <c r="C217" s="55" t="s">
        <v>492</v>
      </c>
      <c r="D217" s="52" t="s">
        <v>27</v>
      </c>
      <c r="E217" s="179">
        <f>G211+M211+S211</f>
        <v>181</v>
      </c>
      <c r="F217" s="39" t="s">
        <v>28</v>
      </c>
      <c r="G217" s="39"/>
      <c r="H217" s="52" t="s">
        <v>29</v>
      </c>
      <c r="I217" s="54">
        <f>G213+M213+S213</f>
        <v>1.52984096</v>
      </c>
      <c r="J217" s="39" t="s">
        <v>30</v>
      </c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</row>
    <row r="218" spans="1:28">
      <c r="A218" s="39"/>
      <c r="B218" s="52"/>
      <c r="C218" s="55"/>
      <c r="D218" s="52"/>
      <c r="E218" s="179"/>
      <c r="F218" s="39"/>
      <c r="G218" s="39"/>
      <c r="H218" s="52"/>
      <c r="I218" s="54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</row>
    <row r="219" spans="1:28">
      <c r="A219" s="39"/>
      <c r="B219" s="147"/>
      <c r="C219" s="151"/>
      <c r="D219" s="147"/>
      <c r="E219" s="152"/>
      <c r="F219" s="146"/>
      <c r="G219" s="146"/>
      <c r="H219" s="147"/>
      <c r="I219" s="153"/>
      <c r="J219" s="146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</row>
    <row r="220" spans="1:28">
      <c r="A220" s="380" t="s">
        <v>74</v>
      </c>
      <c r="B220" s="360" t="s">
        <v>34</v>
      </c>
      <c r="C220" s="361"/>
      <c r="D220" s="361"/>
      <c r="E220" s="361"/>
      <c r="F220" s="361"/>
      <c r="G220" s="362"/>
      <c r="H220" s="360" t="s">
        <v>53</v>
      </c>
      <c r="I220" s="361"/>
      <c r="J220" s="361"/>
      <c r="K220" s="361"/>
      <c r="L220" s="361"/>
      <c r="M220" s="362"/>
      <c r="N220" s="39"/>
      <c r="O220" s="380" t="s">
        <v>482</v>
      </c>
      <c r="P220" s="380"/>
      <c r="Q220" s="360" t="s">
        <v>479</v>
      </c>
      <c r="R220" s="361"/>
      <c r="S220" s="361"/>
      <c r="T220" s="361"/>
      <c r="U220" s="361"/>
      <c r="V220" s="362"/>
      <c r="W220" s="39"/>
      <c r="X220" s="39"/>
      <c r="Y220" s="39"/>
      <c r="Z220" s="39"/>
      <c r="AA220" s="39"/>
      <c r="AB220" s="39"/>
    </row>
    <row r="221" spans="1:28">
      <c r="A221" s="380"/>
      <c r="B221" s="62" t="str">
        <f>'Замеры РП'!$E$4</f>
        <v>4.00</v>
      </c>
      <c r="C221" s="62" t="str">
        <f>'Замеры РП'!$F$4</f>
        <v>9.00</v>
      </c>
      <c r="D221" s="62" t="str">
        <f>'Замеры РП'!$G$4</f>
        <v>14.00</v>
      </c>
      <c r="E221" s="62" t="str">
        <f>'Замеры РП'!$H$4</f>
        <v>18.00</v>
      </c>
      <c r="F221" s="62" t="str">
        <f>'Замеры РП'!$I$4</f>
        <v>20.00</v>
      </c>
      <c r="G221" s="62" t="str">
        <f>'Замеры РП'!$J$4</f>
        <v>22.00</v>
      </c>
      <c r="H221" s="103" t="str">
        <f>'Замеры РП'!$E$4</f>
        <v>4.00</v>
      </c>
      <c r="I221" s="103" t="str">
        <f>'Замеры РП'!$F$4</f>
        <v>9.00</v>
      </c>
      <c r="J221" s="103" t="str">
        <f>'Замеры РП'!$G$4</f>
        <v>14.00</v>
      </c>
      <c r="K221" s="103" t="str">
        <f>'Замеры РП'!$H$4</f>
        <v>18.00</v>
      </c>
      <c r="L221" s="103" t="str">
        <f>'Замеры РП'!$I$4</f>
        <v>20.00</v>
      </c>
      <c r="M221" s="62" t="str">
        <f>'Замеры РП'!$J$4</f>
        <v>22.00</v>
      </c>
      <c r="N221" s="39"/>
      <c r="O221" s="380"/>
      <c r="P221" s="380"/>
      <c r="Q221" s="62" t="str">
        <f>'Замеры РП'!$E$4</f>
        <v>4.00</v>
      </c>
      <c r="R221" s="62" t="str">
        <f>'Замеры РП'!$F$4</f>
        <v>9.00</v>
      </c>
      <c r="S221" s="62" t="str">
        <f>'Замеры РП'!$G$4</f>
        <v>14.00</v>
      </c>
      <c r="T221" s="62" t="str">
        <f>'Замеры РП'!$H$4</f>
        <v>18.00</v>
      </c>
      <c r="U221" s="62" t="str">
        <f>'Замеры РП'!$I$4</f>
        <v>20.00</v>
      </c>
      <c r="V221" s="62" t="str">
        <f>'Замеры РП'!$J$4</f>
        <v>22.00</v>
      </c>
      <c r="W221" s="39"/>
      <c r="X221" s="39"/>
      <c r="Y221" s="39"/>
      <c r="Z221" s="39"/>
      <c r="AA221" s="39"/>
      <c r="AB221" s="39"/>
    </row>
    <row r="222" spans="1:28">
      <c r="A222" s="49" t="s">
        <v>22</v>
      </c>
      <c r="B222" s="49">
        <f>'Замеры ИСК'!G196</f>
        <v>13</v>
      </c>
      <c r="C222" s="49">
        <f>'Замеры ИСК'!L196</f>
        <v>21</v>
      </c>
      <c r="D222" s="49"/>
      <c r="E222" s="49"/>
      <c r="F222" s="49"/>
      <c r="G222" s="49">
        <f>'Замеры ИСК'!Y196</f>
        <v>23</v>
      </c>
      <c r="H222" s="49">
        <f>'Замеры ИСК'!G194</f>
        <v>14</v>
      </c>
      <c r="I222" s="49">
        <f>'Замеры ИСК'!L194</f>
        <v>19</v>
      </c>
      <c r="J222" s="49"/>
      <c r="K222" s="49"/>
      <c r="L222" s="49"/>
      <c r="M222" s="49">
        <f>'Замеры ИСК'!Y194</f>
        <v>27</v>
      </c>
      <c r="N222" s="39"/>
      <c r="O222" s="364" t="s">
        <v>22</v>
      </c>
      <c r="P222" s="364"/>
      <c r="Q222" s="49">
        <f>'Замеры ИСК'!G209</f>
        <v>0</v>
      </c>
      <c r="R222" s="49">
        <f>'Замеры ИСК'!L209</f>
        <v>0</v>
      </c>
      <c r="S222" s="49">
        <f>'Замеры ИСК'!Q209</f>
        <v>0</v>
      </c>
      <c r="T222" s="49">
        <f>'Замеры ИСК'!U209</f>
        <v>0</v>
      </c>
      <c r="U222" s="49">
        <f>'Замеры ИСК'!W209</f>
        <v>0</v>
      </c>
      <c r="V222" s="49">
        <f>'Замеры ИСК'!Y209</f>
        <v>0</v>
      </c>
    </row>
    <row r="223" spans="1:28">
      <c r="A223" s="49" t="s">
        <v>23</v>
      </c>
      <c r="B223" s="49">
        <f>'Замеры ИСК'!G195</f>
        <v>6.3</v>
      </c>
      <c r="C223" s="49">
        <f>'Замеры ИСК'!L195</f>
        <v>6.2</v>
      </c>
      <c r="D223" s="49"/>
      <c r="E223" s="249"/>
      <c r="F223" s="249"/>
      <c r="G223" s="249">
        <f>'Замеры ИСК'!Y195</f>
        <v>6.3</v>
      </c>
      <c r="H223" s="49">
        <f>'Замеры ИСК'!G193</f>
        <v>6.2</v>
      </c>
      <c r="I223" s="49">
        <f>'Замеры ИСК'!L193</f>
        <v>6.2</v>
      </c>
      <c r="J223" s="49"/>
      <c r="K223" s="249"/>
      <c r="L223" s="249"/>
      <c r="M223" s="249">
        <f>'Замеры ИСК'!Y193</f>
        <v>6.3</v>
      </c>
      <c r="N223" s="39"/>
      <c r="O223" s="364" t="s">
        <v>23</v>
      </c>
      <c r="P223" s="364"/>
      <c r="Q223" s="49">
        <f>'Замеры ИСК'!G208</f>
        <v>0</v>
      </c>
      <c r="R223" s="49">
        <f>'Замеры ИСК'!L208</f>
        <v>0</v>
      </c>
      <c r="S223" s="49">
        <f>'Замеры ИСК'!Q208</f>
        <v>0</v>
      </c>
      <c r="T223" s="49">
        <f>'Замеры ИСК'!U208</f>
        <v>0</v>
      </c>
      <c r="U223" s="49">
        <f>'Замеры ИСК'!W208</f>
        <v>0</v>
      </c>
      <c r="V223" s="49">
        <f>'Замеры ИСК'!Y208</f>
        <v>0</v>
      </c>
    </row>
    <row r="224" spans="1:28">
      <c r="A224" s="49" t="s">
        <v>24</v>
      </c>
      <c r="B224" s="50">
        <f t="shared" ref="B224:M224" si="77">1.732*B223*(B222/1000)*0.8</f>
        <v>0.11348064000000001</v>
      </c>
      <c r="C224" s="50">
        <f t="shared" si="77"/>
        <v>0.18040512000000003</v>
      </c>
      <c r="D224" s="50"/>
      <c r="E224" s="50"/>
      <c r="F224" s="50"/>
      <c r="G224" s="50">
        <f t="shared" si="77"/>
        <v>0.20077344</v>
      </c>
      <c r="H224" s="50">
        <f t="shared" si="77"/>
        <v>0.12027008000000002</v>
      </c>
      <c r="I224" s="50">
        <f t="shared" si="77"/>
        <v>0.16322368000000001</v>
      </c>
      <c r="J224" s="50"/>
      <c r="K224" s="50"/>
      <c r="L224" s="50"/>
      <c r="M224" s="50">
        <f t="shared" si="77"/>
        <v>0.23569056000000002</v>
      </c>
      <c r="N224" s="39"/>
      <c r="O224" s="364" t="s">
        <v>24</v>
      </c>
      <c r="P224" s="364"/>
      <c r="Q224" s="50">
        <f t="shared" ref="Q224:V224" si="78">1.732*Q223*(Q222/1000)*0.8</f>
        <v>0</v>
      </c>
      <c r="R224" s="50">
        <f t="shared" si="78"/>
        <v>0</v>
      </c>
      <c r="S224" s="50">
        <f t="shared" si="78"/>
        <v>0</v>
      </c>
      <c r="T224" s="50">
        <f t="shared" si="78"/>
        <v>0</v>
      </c>
      <c r="U224" s="50">
        <f t="shared" si="78"/>
        <v>0</v>
      </c>
      <c r="V224" s="50">
        <f t="shared" si="78"/>
        <v>0</v>
      </c>
    </row>
    <row r="225" spans="1:28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</row>
    <row r="226" spans="1:28">
      <c r="A226" s="51" t="s">
        <v>26</v>
      </c>
      <c r="B226" s="52" t="s">
        <v>491</v>
      </c>
      <c r="C226" s="101" t="str">
        <f>'Замеры РП'!$E$4</f>
        <v>4.00</v>
      </c>
      <c r="D226" s="52" t="s">
        <v>27</v>
      </c>
      <c r="E226" s="74">
        <f>B222+H222</f>
        <v>27</v>
      </c>
      <c r="F226" s="39" t="s">
        <v>28</v>
      </c>
      <c r="G226" s="39"/>
      <c r="H226" s="52" t="s">
        <v>29</v>
      </c>
      <c r="I226" s="54">
        <f>B224+H224</f>
        <v>0.23375072000000002</v>
      </c>
      <c r="J226" s="39" t="s">
        <v>30</v>
      </c>
      <c r="O226" s="51" t="s">
        <v>26</v>
      </c>
      <c r="P226" s="52" t="s">
        <v>491</v>
      </c>
      <c r="Q226" s="101" t="str">
        <f>'Замеры РП'!$E$4</f>
        <v>4.00</v>
      </c>
      <c r="R226" s="52" t="s">
        <v>27</v>
      </c>
      <c r="S226" s="52"/>
      <c r="T226" s="74">
        <f>Q222</f>
        <v>0</v>
      </c>
      <c r="U226" s="39" t="s">
        <v>28</v>
      </c>
      <c r="V226" s="52" t="s">
        <v>29</v>
      </c>
      <c r="W226" s="54">
        <f>Q224</f>
        <v>0</v>
      </c>
      <c r="X226" s="39" t="s">
        <v>30</v>
      </c>
      <c r="Z226" s="39"/>
      <c r="AA226" s="39"/>
      <c r="AB226" s="39"/>
    </row>
    <row r="227" spans="1:28">
      <c r="A227" s="39"/>
      <c r="B227" s="52" t="s">
        <v>491</v>
      </c>
      <c r="C227" s="101" t="str">
        <f>'Замеры РП'!$F$4</f>
        <v>9.00</v>
      </c>
      <c r="D227" s="52" t="s">
        <v>27</v>
      </c>
      <c r="E227" s="74">
        <f>C222+I222</f>
        <v>40</v>
      </c>
      <c r="F227" s="39" t="s">
        <v>28</v>
      </c>
      <c r="G227" s="39"/>
      <c r="H227" s="52" t="s">
        <v>29</v>
      </c>
      <c r="I227" s="54">
        <f>C224+I224</f>
        <v>0.34362880000000007</v>
      </c>
      <c r="J227" s="39" t="s">
        <v>30</v>
      </c>
      <c r="O227" s="39"/>
      <c r="P227" s="52" t="s">
        <v>491</v>
      </c>
      <c r="Q227" s="101" t="str">
        <f>'Замеры РП'!$F$4</f>
        <v>9.00</v>
      </c>
      <c r="R227" s="52" t="s">
        <v>27</v>
      </c>
      <c r="S227" s="52"/>
      <c r="T227" s="74">
        <f>R222</f>
        <v>0</v>
      </c>
      <c r="U227" s="39" t="s">
        <v>28</v>
      </c>
      <c r="V227" s="52" t="s">
        <v>29</v>
      </c>
      <c r="W227" s="54">
        <f>R224</f>
        <v>0</v>
      </c>
      <c r="X227" s="39" t="s">
        <v>30</v>
      </c>
      <c r="Z227" s="39"/>
      <c r="AA227" s="39"/>
      <c r="AB227" s="39"/>
    </row>
    <row r="228" spans="1:28">
      <c r="A228" s="39"/>
      <c r="B228" s="52" t="s">
        <v>491</v>
      </c>
      <c r="C228" s="101" t="s">
        <v>492</v>
      </c>
      <c r="D228" s="52" t="s">
        <v>27</v>
      </c>
      <c r="E228" s="74">
        <f>G222+M222</f>
        <v>50</v>
      </c>
      <c r="F228" s="39" t="s">
        <v>28</v>
      </c>
      <c r="G228" s="39"/>
      <c r="H228" s="52" t="s">
        <v>29</v>
      </c>
      <c r="I228" s="54">
        <f>G224+M224</f>
        <v>0.43646400000000002</v>
      </c>
      <c r="J228" s="39" t="s">
        <v>30</v>
      </c>
      <c r="O228" s="39"/>
      <c r="P228" s="52" t="s">
        <v>491</v>
      </c>
      <c r="Q228" s="55" t="s">
        <v>492</v>
      </c>
      <c r="R228" s="52" t="s">
        <v>27</v>
      </c>
      <c r="S228" s="39"/>
      <c r="T228" s="74">
        <f>T222</f>
        <v>0</v>
      </c>
      <c r="U228" s="39" t="s">
        <v>28</v>
      </c>
      <c r="V228" s="52" t="s">
        <v>29</v>
      </c>
      <c r="W228" s="54">
        <f>T224</f>
        <v>0</v>
      </c>
      <c r="X228" s="39" t="s">
        <v>30</v>
      </c>
      <c r="Z228" s="39"/>
      <c r="AA228" s="39"/>
      <c r="AB228" s="39"/>
    </row>
    <row r="229" spans="1:28">
      <c r="A229" s="39"/>
      <c r="B229" s="52"/>
      <c r="C229" s="101"/>
      <c r="D229" s="52"/>
      <c r="E229" s="74"/>
      <c r="F229" s="39"/>
      <c r="G229" s="39"/>
      <c r="H229" s="52"/>
      <c r="I229" s="54"/>
      <c r="J229" s="39"/>
      <c r="K229" s="39"/>
      <c r="L229" s="39"/>
      <c r="M229" s="39"/>
      <c r="N229" s="39"/>
      <c r="O229" s="39"/>
      <c r="P229" s="52"/>
      <c r="Q229" s="101"/>
      <c r="R229" s="52"/>
      <c r="S229" s="52"/>
      <c r="T229" s="74"/>
      <c r="U229" s="39"/>
      <c r="V229" s="52"/>
      <c r="W229" s="54"/>
      <c r="X229" s="39"/>
      <c r="Z229" s="39"/>
      <c r="AA229" s="39"/>
      <c r="AB229" s="39"/>
    </row>
    <row r="230" spans="1:28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</row>
    <row r="231" spans="1:28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</row>
    <row r="232" spans="1:28">
      <c r="A232" s="242" t="s">
        <v>75</v>
      </c>
      <c r="B232" s="360" t="s">
        <v>17</v>
      </c>
      <c r="C232" s="361"/>
      <c r="D232" s="361"/>
      <c r="E232" s="361"/>
      <c r="F232" s="361"/>
      <c r="G232" s="362"/>
      <c r="H232" s="360" t="s">
        <v>33</v>
      </c>
      <c r="I232" s="361"/>
      <c r="J232" s="361"/>
      <c r="K232" s="361"/>
      <c r="L232" s="361"/>
      <c r="M232" s="362"/>
      <c r="N232" s="360" t="s">
        <v>20</v>
      </c>
      <c r="O232" s="361"/>
      <c r="P232" s="361"/>
      <c r="Q232" s="361"/>
      <c r="R232" s="361"/>
      <c r="S232" s="362"/>
      <c r="T232" s="39"/>
      <c r="U232" s="39"/>
      <c r="V232" s="39"/>
      <c r="W232" s="39"/>
      <c r="X232" s="39"/>
      <c r="Y232" s="39"/>
      <c r="Z232" s="39"/>
      <c r="AA232" s="39"/>
      <c r="AB232" s="39"/>
    </row>
    <row r="233" spans="1:28">
      <c r="A233" s="243" t="s">
        <v>567</v>
      </c>
      <c r="B233" s="62" t="str">
        <f>'Замеры РП'!$E$4</f>
        <v>4.00</v>
      </c>
      <c r="C233" s="62" t="str">
        <f>'Замеры РП'!$F$4</f>
        <v>9.00</v>
      </c>
      <c r="D233" s="62" t="str">
        <f>'Замеры РП'!$G$4</f>
        <v>14.00</v>
      </c>
      <c r="E233" s="62" t="str">
        <f>'Замеры РП'!$H$4</f>
        <v>18.00</v>
      </c>
      <c r="F233" s="62" t="str">
        <f>'Замеры РП'!$I$4</f>
        <v>20.00</v>
      </c>
      <c r="G233" s="62" t="str">
        <f>'Замеры РП'!$J$4</f>
        <v>22.00</v>
      </c>
      <c r="H233" s="62" t="str">
        <f>'Замеры РП'!$E$4</f>
        <v>4.00</v>
      </c>
      <c r="I233" s="62" t="str">
        <f>'Замеры РП'!$F$4</f>
        <v>9.00</v>
      </c>
      <c r="J233" s="62" t="str">
        <f>'Замеры РП'!$G$4</f>
        <v>14.00</v>
      </c>
      <c r="K233" s="62" t="str">
        <f>'Замеры РП'!$H$4</f>
        <v>18.00</v>
      </c>
      <c r="L233" s="62" t="str">
        <f>'Замеры РП'!$I$4</f>
        <v>20.00</v>
      </c>
      <c r="M233" s="62" t="str">
        <f>'Замеры РП'!$J$4</f>
        <v>22.00</v>
      </c>
      <c r="N233" s="103" t="str">
        <f>'Замеры РП'!$E$4</f>
        <v>4.00</v>
      </c>
      <c r="O233" s="103" t="str">
        <f>'Замеры РП'!$F$4</f>
        <v>9.00</v>
      </c>
      <c r="P233" s="103" t="str">
        <f>'Замеры РП'!$G$4</f>
        <v>14.00</v>
      </c>
      <c r="Q233" s="103" t="str">
        <f>'Замеры РП'!$H$4</f>
        <v>18.00</v>
      </c>
      <c r="R233" s="103" t="str">
        <f>'Замеры РП'!$I$4</f>
        <v>20.00</v>
      </c>
      <c r="S233" s="62" t="str">
        <f>'Замеры РП'!$J$4</f>
        <v>22.00</v>
      </c>
      <c r="T233" s="39"/>
      <c r="U233" s="39"/>
      <c r="V233" s="39"/>
      <c r="W233" s="39"/>
      <c r="X233" s="39"/>
      <c r="Y233" s="39"/>
      <c r="Z233" s="39"/>
      <c r="AA233" s="39"/>
      <c r="AB233" s="39"/>
    </row>
    <row r="234" spans="1:28">
      <c r="A234" s="49" t="s">
        <v>22</v>
      </c>
      <c r="B234" s="49">
        <f>'Замеры ИСК'!G181</f>
        <v>33</v>
      </c>
      <c r="C234" s="49">
        <f>'Замеры ИСК'!L181</f>
        <v>66</v>
      </c>
      <c r="D234" s="49"/>
      <c r="E234" s="49"/>
      <c r="F234" s="49"/>
      <c r="G234" s="49">
        <f>'Замеры ИСК'!Y181</f>
        <v>65.400000000000006</v>
      </c>
      <c r="H234" s="49">
        <f>'Замеры ИСК'!G182</f>
        <v>28</v>
      </c>
      <c r="I234" s="49">
        <f>'Замеры ИСК'!L182</f>
        <v>39</v>
      </c>
      <c r="J234" s="49"/>
      <c r="K234" s="49"/>
      <c r="L234" s="49"/>
      <c r="M234" s="49">
        <f>'Замеры ИСК'!Y182</f>
        <v>53.400000000000006</v>
      </c>
      <c r="N234" s="49">
        <f>'Замеры ИСК'!G184</f>
        <v>59</v>
      </c>
      <c r="O234" s="49">
        <f>'Замеры ИСК'!L184</f>
        <v>61</v>
      </c>
      <c r="P234" s="49"/>
      <c r="Q234" s="49"/>
      <c r="R234" s="49"/>
      <c r="S234" s="49">
        <f>'Замеры ИСК'!Y184</f>
        <v>66</v>
      </c>
      <c r="T234" s="39"/>
      <c r="U234" s="39"/>
      <c r="V234" s="39"/>
      <c r="W234" s="39"/>
      <c r="X234" s="39"/>
      <c r="Y234" s="39"/>
      <c r="Z234" s="39"/>
      <c r="AA234" s="39"/>
      <c r="AB234" s="39"/>
    </row>
    <row r="235" spans="1:28">
      <c r="A235" s="49" t="s">
        <v>23</v>
      </c>
      <c r="B235" s="49">
        <f>'Замеры ИСК'!G180</f>
        <v>6.2</v>
      </c>
      <c r="C235" s="49">
        <f>'Замеры ИСК'!L180</f>
        <v>6.2</v>
      </c>
      <c r="D235" s="49"/>
      <c r="E235" s="249"/>
      <c r="F235" s="249"/>
      <c r="G235" s="249">
        <f>'Замеры ИСК'!Y180</f>
        <v>6.2</v>
      </c>
      <c r="H235" s="49">
        <f>'Замеры ИСК'!G180</f>
        <v>6.2</v>
      </c>
      <c r="I235" s="49">
        <f>'Замеры ИСК'!L180</f>
        <v>6.2</v>
      </c>
      <c r="J235" s="49"/>
      <c r="K235" s="249"/>
      <c r="L235" s="249"/>
      <c r="M235" s="249">
        <f>'Замеры ИСК'!Y180</f>
        <v>6.2</v>
      </c>
      <c r="N235" s="49">
        <f>'Замеры ИСК'!G183</f>
        <v>6.2</v>
      </c>
      <c r="O235" s="49">
        <f>'Замеры ИСК'!L183</f>
        <v>6.2</v>
      </c>
      <c r="P235" s="49"/>
      <c r="Q235" s="249"/>
      <c r="R235" s="249"/>
      <c r="S235" s="249">
        <f>'Замеры ИСК'!Y183</f>
        <v>6.2</v>
      </c>
      <c r="T235" s="39"/>
      <c r="U235" s="39"/>
      <c r="V235" s="39"/>
      <c r="W235" s="39"/>
      <c r="X235" s="39"/>
      <c r="Y235" s="39"/>
      <c r="Z235" s="39"/>
      <c r="AA235" s="39"/>
      <c r="AB235" s="39"/>
    </row>
    <row r="236" spans="1:28">
      <c r="A236" s="49" t="s">
        <v>24</v>
      </c>
      <c r="B236" s="50">
        <f>1.732*B235*(B234/1000)*0.8</f>
        <v>0.28349376000000004</v>
      </c>
      <c r="C236" s="50">
        <f>1.732*C235*(C234/1000)*0.8</f>
        <v>0.56698752000000008</v>
      </c>
      <c r="D236" s="50"/>
      <c r="E236" s="50"/>
      <c r="F236" s="50"/>
      <c r="G236" s="50">
        <f t="shared" ref="G236" si="79">1.732*G235*(G234/1000)*0.8</f>
        <v>0.56183308800000009</v>
      </c>
      <c r="H236" s="50">
        <f>1.732*H235*(H234/1000)*0.8</f>
        <v>0.24054016000000003</v>
      </c>
      <c r="I236" s="50">
        <f>1.732*I235*(I234/1000)*0.8</f>
        <v>0.33503808000000002</v>
      </c>
      <c r="J236" s="50"/>
      <c r="K236" s="50"/>
      <c r="L236" s="50"/>
      <c r="M236" s="50">
        <f t="shared" ref="M236" si="80">1.732*M235*(M234/1000)*0.8</f>
        <v>0.45874444800000003</v>
      </c>
      <c r="N236" s="50">
        <f>1.732*N235*(N234/1000)*0.8</f>
        <v>0.50685247999999994</v>
      </c>
      <c r="O236" s="50">
        <f>1.732*O235*(O234/1000)*0.8</f>
        <v>0.52403392000000004</v>
      </c>
      <c r="P236" s="50"/>
      <c r="Q236" s="50"/>
      <c r="R236" s="50"/>
      <c r="S236" s="50">
        <f t="shared" ref="S236" si="81">1.732*S235*(S234/1000)*0.8</f>
        <v>0.56698752000000008</v>
      </c>
      <c r="T236" s="39"/>
      <c r="U236" s="39"/>
      <c r="V236" s="39"/>
      <c r="W236" s="39"/>
      <c r="X236" s="39"/>
      <c r="Y236" s="39"/>
      <c r="Z236" s="39"/>
      <c r="AA236" s="39"/>
      <c r="AB236" s="39"/>
    </row>
    <row r="237" spans="1:28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</row>
    <row r="238" spans="1:28">
      <c r="A238" s="51" t="s">
        <v>26</v>
      </c>
      <c r="B238" s="52" t="s">
        <v>491</v>
      </c>
      <c r="C238" s="101" t="str">
        <f>'Замеры РП'!$E$4</f>
        <v>4.00</v>
      </c>
      <c r="D238" s="52" t="s">
        <v>27</v>
      </c>
      <c r="E238" s="74">
        <f>B234+H234+N234</f>
        <v>120</v>
      </c>
      <c r="F238" s="39" t="s">
        <v>28</v>
      </c>
      <c r="G238" s="39"/>
      <c r="H238" s="52" t="s">
        <v>29</v>
      </c>
      <c r="I238" s="54">
        <f>B236+H236+N236</f>
        <v>1.0308864</v>
      </c>
      <c r="J238" s="39" t="s">
        <v>30</v>
      </c>
      <c r="K238" s="52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</row>
    <row r="239" spans="1:28">
      <c r="A239" s="39"/>
      <c r="B239" s="52" t="s">
        <v>491</v>
      </c>
      <c r="C239" s="101" t="str">
        <f>'Замеры РП'!$F$4</f>
        <v>9.00</v>
      </c>
      <c r="D239" s="52" t="s">
        <v>27</v>
      </c>
      <c r="E239" s="74">
        <f>C234+I234+O234</f>
        <v>166</v>
      </c>
      <c r="F239" s="39" t="s">
        <v>28</v>
      </c>
      <c r="G239" s="39"/>
      <c r="H239" s="52" t="s">
        <v>29</v>
      </c>
      <c r="I239" s="54">
        <f>C236+I236+O236</f>
        <v>1.4260595200000001</v>
      </c>
      <c r="J239" s="39" t="s">
        <v>30</v>
      </c>
      <c r="K239" s="52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</row>
    <row r="240" spans="1:28" ht="11.25" customHeight="1">
      <c r="A240" s="39"/>
      <c r="B240" s="52" t="s">
        <v>491</v>
      </c>
      <c r="C240" s="101" t="s">
        <v>492</v>
      </c>
      <c r="D240" s="52" t="s">
        <v>27</v>
      </c>
      <c r="E240" s="74">
        <f>G234+M234+S234</f>
        <v>184.8</v>
      </c>
      <c r="F240" s="39" t="s">
        <v>28</v>
      </c>
      <c r="G240" s="39"/>
      <c r="H240" s="52" t="s">
        <v>29</v>
      </c>
      <c r="I240" s="54">
        <f>G236+M236+S236</f>
        <v>1.5875650560000003</v>
      </c>
      <c r="J240" s="39" t="s">
        <v>30</v>
      </c>
      <c r="K240" s="52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</row>
    <row r="241" spans="1:28">
      <c r="A241" s="39"/>
      <c r="B241" s="52"/>
      <c r="C241" s="101"/>
      <c r="D241" s="52"/>
      <c r="E241" s="74"/>
      <c r="F241" s="39"/>
      <c r="G241" s="39"/>
      <c r="H241" s="52"/>
      <c r="I241" s="72"/>
      <c r="J241" s="39"/>
      <c r="K241" s="52"/>
      <c r="L241" s="54"/>
      <c r="M241" s="54"/>
      <c r="N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</row>
    <row r="242" spans="1:28">
      <c r="A242" s="39"/>
      <c r="B242" s="52"/>
      <c r="C242" s="101"/>
      <c r="D242" s="52"/>
      <c r="E242" s="74"/>
      <c r="F242" s="39"/>
      <c r="G242" s="39"/>
      <c r="H242" s="52"/>
      <c r="I242" s="72"/>
      <c r="J242" s="39"/>
      <c r="K242" s="52"/>
      <c r="L242" s="54"/>
      <c r="M242" s="54"/>
      <c r="N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</row>
    <row r="243" spans="1:28">
      <c r="A243" s="39"/>
      <c r="B243" s="52"/>
      <c r="C243" s="55"/>
      <c r="D243" s="52"/>
      <c r="E243" s="74"/>
      <c r="F243" s="39"/>
      <c r="G243" s="39"/>
      <c r="H243" s="52"/>
      <c r="I243" s="54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</row>
    <row r="244" spans="1:28">
      <c r="A244" s="242" t="s">
        <v>76</v>
      </c>
      <c r="B244" s="360" t="s">
        <v>77</v>
      </c>
      <c r="C244" s="361"/>
      <c r="D244" s="361"/>
      <c r="E244" s="361"/>
      <c r="F244" s="361"/>
      <c r="G244" s="362"/>
      <c r="H244" s="360" t="s">
        <v>78</v>
      </c>
      <c r="I244" s="361"/>
      <c r="J244" s="361"/>
      <c r="K244" s="361"/>
      <c r="L244" s="361"/>
      <c r="M244" s="362"/>
      <c r="N244" s="360" t="s">
        <v>79</v>
      </c>
      <c r="O244" s="361"/>
      <c r="P244" s="361"/>
      <c r="Q244" s="361"/>
      <c r="R244" s="361"/>
      <c r="S244" s="362"/>
      <c r="T244" s="360" t="s">
        <v>80</v>
      </c>
      <c r="U244" s="361"/>
      <c r="V244" s="361"/>
      <c r="W244" s="361"/>
      <c r="X244" s="361"/>
      <c r="Y244" s="362"/>
    </row>
    <row r="245" spans="1:28">
      <c r="A245" s="243"/>
      <c r="B245" s="62" t="str">
        <f>'Замеры РП'!$E$4</f>
        <v>4.00</v>
      </c>
      <c r="C245" s="62" t="str">
        <f>'Замеры РП'!$F$4</f>
        <v>9.00</v>
      </c>
      <c r="D245" s="62" t="str">
        <f>'Замеры РП'!$G$4</f>
        <v>14.00</v>
      </c>
      <c r="E245" s="62" t="str">
        <f>'Замеры РП'!$H$4</f>
        <v>18.00</v>
      </c>
      <c r="F245" s="62" t="str">
        <f>'Замеры РП'!$I$4</f>
        <v>20.00</v>
      </c>
      <c r="G245" s="62" t="str">
        <f>'Замеры РП'!$J$4</f>
        <v>22.00</v>
      </c>
      <c r="H245" s="62" t="str">
        <f>'Замеры РП'!$E$4</f>
        <v>4.00</v>
      </c>
      <c r="I245" s="62" t="str">
        <f>'Замеры РП'!$F$4</f>
        <v>9.00</v>
      </c>
      <c r="J245" s="62" t="str">
        <f>'Замеры РП'!$G$4</f>
        <v>14.00</v>
      </c>
      <c r="K245" s="62" t="str">
        <f>'Замеры РП'!$H$4</f>
        <v>18.00</v>
      </c>
      <c r="L245" s="62" t="str">
        <f>'Замеры РП'!$I$4</f>
        <v>20.00</v>
      </c>
      <c r="M245" s="62" t="str">
        <f>'Замеры РП'!$J$4</f>
        <v>22.00</v>
      </c>
      <c r="N245" s="62" t="str">
        <f>'Замеры РП'!$E$4</f>
        <v>4.00</v>
      </c>
      <c r="O245" s="62" t="str">
        <f>'Замеры РП'!$F$4</f>
        <v>9.00</v>
      </c>
      <c r="P245" s="62" t="str">
        <f>'Замеры РП'!$G$4</f>
        <v>14.00</v>
      </c>
      <c r="Q245" s="62" t="str">
        <f>'Замеры РП'!$H$4</f>
        <v>18.00</v>
      </c>
      <c r="R245" s="62" t="str">
        <f>'Замеры РП'!$I$4</f>
        <v>20.00</v>
      </c>
      <c r="S245" s="62" t="str">
        <f>'Замеры РП'!$J$4</f>
        <v>22.00</v>
      </c>
      <c r="T245" s="62" t="str">
        <f>'Замеры РП'!$E$4</f>
        <v>4.00</v>
      </c>
      <c r="U245" s="62" t="str">
        <f>'Замеры РП'!$F$4</f>
        <v>9.00</v>
      </c>
      <c r="V245" s="62" t="str">
        <f>'Замеры РП'!$G$4</f>
        <v>14.00</v>
      </c>
      <c r="W245" s="62" t="str">
        <f>'Замеры РП'!$H$4</f>
        <v>18.00</v>
      </c>
      <c r="X245" s="62" t="str">
        <f>'Замеры РП'!$I$4</f>
        <v>20.00</v>
      </c>
      <c r="Y245" s="62" t="str">
        <f>'Замеры РП'!$J$4</f>
        <v>22.00</v>
      </c>
    </row>
    <row r="246" spans="1:28">
      <c r="A246" s="49" t="s">
        <v>22</v>
      </c>
      <c r="B246" s="49">
        <f>'Замеры ИСК'!G168</f>
        <v>22.77</v>
      </c>
      <c r="C246" s="49">
        <f>'Замеры ИСК'!L168</f>
        <v>52.67</v>
      </c>
      <c r="D246" s="49">
        <f>'Замеры ИСК'!Q168</f>
        <v>59.85</v>
      </c>
      <c r="E246" s="49">
        <f>'Замеры ИСК'!U168</f>
        <v>37.86</v>
      </c>
      <c r="F246" s="49">
        <f>'Замеры ИСК'!W168</f>
        <v>28.1</v>
      </c>
      <c r="G246" s="49">
        <f>'Замеры ИСК'!Y168</f>
        <v>24.68</v>
      </c>
      <c r="H246" s="49">
        <f>'Замеры ИСК'!G169</f>
        <v>70.81</v>
      </c>
      <c r="I246" s="49">
        <f>'Замеры ИСК'!L169</f>
        <v>140.27000000000001</v>
      </c>
      <c r="J246" s="49">
        <f>'Замеры ИСК'!Q169</f>
        <v>170.22</v>
      </c>
      <c r="K246" s="49">
        <f>'Замеры ИСК'!U169</f>
        <v>151.37</v>
      </c>
      <c r="L246" s="49">
        <f>'Замеры ИСК'!W169</f>
        <v>138.11000000000001</v>
      </c>
      <c r="M246" s="49">
        <f>'Замеры ИСК'!Y169</f>
        <v>150.83000000000001</v>
      </c>
      <c r="N246" s="49">
        <f>'Замеры ИСК'!G175</f>
        <v>42.8</v>
      </c>
      <c r="O246" s="49">
        <f>'Замеры ИСК'!L175</f>
        <v>122.61</v>
      </c>
      <c r="P246" s="49">
        <f>'Замеры ИСК'!Q175</f>
        <v>113.52</v>
      </c>
      <c r="Q246" s="49">
        <f>'Замеры ИСК'!U175</f>
        <v>88.17</v>
      </c>
      <c r="R246" s="49">
        <f>'Замеры ИСК'!W175</f>
        <v>59.96</v>
      </c>
      <c r="S246" s="49">
        <f>'Замеры ИСК'!Y175</f>
        <v>63.04</v>
      </c>
      <c r="T246" s="49">
        <f>'Замеры ИСК'!G176</f>
        <v>7.91</v>
      </c>
      <c r="U246" s="49">
        <f>'Замеры ИСК'!L176</f>
        <v>34.61</v>
      </c>
      <c r="V246" s="49">
        <f>'Замеры ИСК'!Q176</f>
        <v>25.91</v>
      </c>
      <c r="W246" s="49">
        <f>'Замеры ИСК'!U176</f>
        <v>9.0299999999999994</v>
      </c>
      <c r="X246" s="49">
        <f>'Замеры ИСК'!W176</f>
        <v>7.96</v>
      </c>
      <c r="Y246" s="49">
        <f>'Замеры ИСК'!Y176</f>
        <v>7.07</v>
      </c>
    </row>
    <row r="247" spans="1:28">
      <c r="A247" s="49" t="s">
        <v>23</v>
      </c>
      <c r="B247" s="249">
        <f>'Замеры ИСК'!G189</f>
        <v>6.1</v>
      </c>
      <c r="C247" s="49">
        <f>'Замеры ИСК'!L167</f>
        <v>6.39</v>
      </c>
      <c r="D247" s="49">
        <f>'Замеры ИСК'!Q167</f>
        <v>6.39</v>
      </c>
      <c r="E247" s="49">
        <f>'Замеры ИСК'!U167</f>
        <v>6.4</v>
      </c>
      <c r="F247" s="49">
        <f>'Замеры ИСК'!W167</f>
        <v>6.42</v>
      </c>
      <c r="G247" s="49">
        <f>'Замеры ИСК'!Y167</f>
        <v>6.41</v>
      </c>
      <c r="H247" s="49">
        <f>'Замеры ИСК'!G167</f>
        <v>6.42</v>
      </c>
      <c r="I247" s="49">
        <f>'Замеры ИСК'!L167</f>
        <v>6.39</v>
      </c>
      <c r="J247" s="49">
        <f>'Замеры ИСК'!Q167</f>
        <v>6.39</v>
      </c>
      <c r="K247" s="49">
        <f>'Замеры ИСК'!U167</f>
        <v>6.4</v>
      </c>
      <c r="L247" s="49">
        <f>'Замеры ИСК'!W167</f>
        <v>6.42</v>
      </c>
      <c r="M247" s="49">
        <f>'Замеры ИСК'!Y167</f>
        <v>6.41</v>
      </c>
      <c r="N247" s="49">
        <f>'Замеры ИСК'!G174</f>
        <v>6.42</v>
      </c>
      <c r="O247" s="49">
        <f>'Замеры ИСК'!L174</f>
        <v>6.39</v>
      </c>
      <c r="P247" s="49">
        <f>'Замеры ИСК'!Q174</f>
        <v>6.39</v>
      </c>
      <c r="Q247" s="49">
        <f>'Замеры ИСК'!U174</f>
        <v>6.4</v>
      </c>
      <c r="R247" s="49">
        <f>'Замеры ИСК'!W174</f>
        <v>6.42</v>
      </c>
      <c r="S247" s="49">
        <f>'Замеры ИСК'!Y174</f>
        <v>6.41</v>
      </c>
      <c r="T247" s="49">
        <f>'Замеры ИСК'!G174</f>
        <v>6.42</v>
      </c>
      <c r="U247" s="49">
        <f>'Замеры ИСК'!L174</f>
        <v>6.39</v>
      </c>
      <c r="V247" s="49">
        <f>'Замеры ИСК'!Q174</f>
        <v>6.39</v>
      </c>
      <c r="W247" s="49">
        <f>'Замеры ИСК'!U174</f>
        <v>6.4</v>
      </c>
      <c r="X247" s="49">
        <f>'Замеры ИСК'!W174</f>
        <v>6.42</v>
      </c>
      <c r="Y247" s="49">
        <f>'Замеры ИСК'!Y174</f>
        <v>6.41</v>
      </c>
    </row>
    <row r="248" spans="1:28">
      <c r="A248" s="49" t="s">
        <v>24</v>
      </c>
      <c r="B248" s="50">
        <f t="shared" ref="B248:V248" si="82">1.732*B247*(B246/1000)*0.8</f>
        <v>0.19245568319999998</v>
      </c>
      <c r="C248" s="50">
        <f t="shared" si="82"/>
        <v>0.46633933727999999</v>
      </c>
      <c r="D248" s="50">
        <f t="shared" si="82"/>
        <v>0.52991094240000003</v>
      </c>
      <c r="E248" s="50">
        <f>1.732*E247*(E246/1000)*0.8</f>
        <v>0.33573642240000007</v>
      </c>
      <c r="F248" s="50">
        <f>1.732*F247*(F246/1000)*0.8</f>
        <v>0.2499650112</v>
      </c>
      <c r="G248" s="50">
        <f>1.732*G247*(G246/1000)*0.8</f>
        <v>0.21920025728</v>
      </c>
      <c r="H248" s="50">
        <f t="shared" si="82"/>
        <v>0.62989403712000003</v>
      </c>
      <c r="I248" s="50">
        <f t="shared" si="82"/>
        <v>1.2419483356800001</v>
      </c>
      <c r="J248" s="50">
        <f t="shared" si="82"/>
        <v>1.5071251564800001</v>
      </c>
      <c r="K248" s="50">
        <f>1.732*K247*(K246/1000)*0.8</f>
        <v>1.3423249408000002</v>
      </c>
      <c r="L248" s="50">
        <f>1.732*L247*(L246/1000)*0.8</f>
        <v>1.2285646867200002</v>
      </c>
      <c r="M248" s="50">
        <f>1.732*M247*(M246/1000)*0.8</f>
        <v>1.3396262076800003</v>
      </c>
      <c r="N248" s="50">
        <f t="shared" si="82"/>
        <v>0.38072962559999995</v>
      </c>
      <c r="O248" s="50">
        <f t="shared" si="82"/>
        <v>1.0855869782400001</v>
      </c>
      <c r="P248" s="50">
        <f t="shared" si="82"/>
        <v>1.0051042636800001</v>
      </c>
      <c r="Q248" s="50">
        <f>1.732*Q247*(Q246/1000)*0.8</f>
        <v>0.78187745280000009</v>
      </c>
      <c r="R248" s="50">
        <f>1.732*R247*(R246/1000)*0.8</f>
        <v>0.53337729791999999</v>
      </c>
      <c r="S248" s="50">
        <f>1.732*S247*(S246/1000)*0.8</f>
        <v>0.55990211583999994</v>
      </c>
      <c r="T248" s="50">
        <f t="shared" si="82"/>
        <v>7.0363816319999994E-2</v>
      </c>
      <c r="U248" s="50">
        <f t="shared" si="82"/>
        <v>0.30643638624000002</v>
      </c>
      <c r="V248" s="50">
        <f t="shared" si="82"/>
        <v>0.22940672543999999</v>
      </c>
      <c r="W248" s="50">
        <f>1.732*W247*(W246/1000)*0.8</f>
        <v>8.0076595200000017E-2</v>
      </c>
      <c r="X248" s="50">
        <f>1.732*X247*(X246/1000)*0.8</f>
        <v>7.0808593919999996E-2</v>
      </c>
      <c r="Y248" s="50">
        <f>1.732*Y247*(Y246/1000)*0.8</f>
        <v>6.279359072E-2</v>
      </c>
    </row>
    <row r="249" spans="1:28">
      <c r="A249" s="242" t="s">
        <v>76</v>
      </c>
      <c r="B249" s="360" t="s">
        <v>81</v>
      </c>
      <c r="C249" s="361"/>
      <c r="D249" s="361"/>
      <c r="E249" s="361"/>
      <c r="F249" s="361"/>
      <c r="G249" s="362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</row>
    <row r="250" spans="1:28">
      <c r="A250" s="243"/>
      <c r="B250" s="103" t="str">
        <f>'Замеры РП'!$E$4</f>
        <v>4.00</v>
      </c>
      <c r="C250" s="103" t="str">
        <f>'Замеры РП'!$F$4</f>
        <v>9.00</v>
      </c>
      <c r="D250" s="103" t="str">
        <f>'Замеры РП'!$G$4</f>
        <v>14.00</v>
      </c>
      <c r="E250" s="103" t="str">
        <f>'Замеры РП'!$H$4</f>
        <v>18.00</v>
      </c>
      <c r="F250" s="103" t="str">
        <f>'Замеры РП'!$I$4</f>
        <v>20.00</v>
      </c>
      <c r="G250" s="62" t="str">
        <f>'Замеры РП'!$J$4</f>
        <v>22.00</v>
      </c>
      <c r="H250" s="57"/>
      <c r="I250" s="51" t="s">
        <v>26</v>
      </c>
      <c r="J250" s="52" t="s">
        <v>491</v>
      </c>
      <c r="K250" s="101" t="str">
        <f>'Замеры РП'!$E$4</f>
        <v>4.00</v>
      </c>
      <c r="L250" s="52" t="s">
        <v>27</v>
      </c>
      <c r="M250" s="52"/>
      <c r="N250" s="74">
        <f>B246+H246+N246+T246+B251</f>
        <v>216.48</v>
      </c>
      <c r="O250" s="39" t="s">
        <v>28</v>
      </c>
      <c r="P250" s="52" t="s">
        <v>29</v>
      </c>
      <c r="Q250" s="54">
        <f>B248+H248+N248+T248+B253</f>
        <v>1.88360459264</v>
      </c>
      <c r="R250" s="39" t="s">
        <v>30</v>
      </c>
      <c r="S250" s="39"/>
      <c r="T250" s="57"/>
      <c r="U250" s="57"/>
      <c r="V250" s="57"/>
      <c r="W250" s="57"/>
      <c r="X250" s="57"/>
      <c r="Y250" s="57"/>
      <c r="Z250" s="57"/>
      <c r="AA250" s="57"/>
      <c r="AB250" s="57"/>
    </row>
    <row r="251" spans="1:28">
      <c r="A251" s="49" t="s">
        <v>22</v>
      </c>
      <c r="B251" s="49">
        <f>'Замеры ИСК'!G177</f>
        <v>72.19</v>
      </c>
      <c r="C251" s="49">
        <f>'Замеры ИСК'!L177</f>
        <v>129.26</v>
      </c>
      <c r="D251" s="49">
        <f>'Замеры ИСК'!U177</f>
        <v>138.91999999999999</v>
      </c>
      <c r="E251" s="69">
        <f>'Замеры ИСК'!U177</f>
        <v>138.91999999999999</v>
      </c>
      <c r="F251" s="69">
        <f>'Замеры ИСК'!W177</f>
        <v>127.41</v>
      </c>
      <c r="G251" s="69">
        <f>'Замеры ИСК'!Y177</f>
        <v>124.01</v>
      </c>
      <c r="H251" s="57"/>
      <c r="I251" s="39"/>
      <c r="J251" s="52" t="s">
        <v>491</v>
      </c>
      <c r="K251" s="101" t="str">
        <f>'Замеры РП'!$F$4</f>
        <v>9.00</v>
      </c>
      <c r="L251" s="52" t="s">
        <v>27</v>
      </c>
      <c r="M251" s="52"/>
      <c r="N251" s="90">
        <f>C246+I246+O246+U246+C251</f>
        <v>479.42</v>
      </c>
      <c r="O251" s="39" t="s">
        <v>28</v>
      </c>
      <c r="P251" s="52" t="s">
        <v>29</v>
      </c>
      <c r="Q251" s="110">
        <f>C248+I248+O248+U248+C253</f>
        <v>4.2447770092799999</v>
      </c>
      <c r="R251" s="39" t="s">
        <v>30</v>
      </c>
      <c r="S251" s="39"/>
      <c r="T251" s="57"/>
      <c r="U251" s="57"/>
      <c r="V251" s="57"/>
      <c r="W251" s="57"/>
      <c r="X251" s="57"/>
      <c r="Y251" s="57"/>
      <c r="Z251" s="57"/>
      <c r="AA251" s="57"/>
      <c r="AB251" s="57"/>
    </row>
    <row r="252" spans="1:28">
      <c r="A252" s="49" t="s">
        <v>23</v>
      </c>
      <c r="B252" s="249">
        <f>'Замеры ИСК'!G189</f>
        <v>6.1</v>
      </c>
      <c r="C252" s="49">
        <f>'Замеры ИСК'!L174</f>
        <v>6.39</v>
      </c>
      <c r="D252" s="49">
        <f>'Замеры ИСК'!U174</f>
        <v>6.4</v>
      </c>
      <c r="E252" s="69">
        <f>'Замеры ИСК'!U174</f>
        <v>6.4</v>
      </c>
      <c r="F252" s="69">
        <f>'Замеры ИСК'!W174</f>
        <v>6.42</v>
      </c>
      <c r="G252" s="69">
        <f>'Замеры ИСК'!Y174</f>
        <v>6.41</v>
      </c>
      <c r="H252" s="57"/>
      <c r="I252" s="39"/>
      <c r="J252" s="52" t="s">
        <v>491</v>
      </c>
      <c r="K252" s="101" t="s">
        <v>492</v>
      </c>
      <c r="L252" s="52" t="s">
        <v>27</v>
      </c>
      <c r="M252" s="52"/>
      <c r="N252" s="90">
        <f>G246+M246+S246+Y246+G251</f>
        <v>369.63</v>
      </c>
      <c r="O252" s="39" t="s">
        <v>28</v>
      </c>
      <c r="P252" s="52" t="s">
        <v>29</v>
      </c>
      <c r="Q252" s="110">
        <f>G248+M248+S248+Y248+G253</f>
        <v>3.2829412924800003</v>
      </c>
      <c r="R252" s="39" t="s">
        <v>30</v>
      </c>
      <c r="S252" s="39"/>
      <c r="T252" s="57"/>
      <c r="U252" s="57"/>
      <c r="V252" s="57"/>
      <c r="W252" s="57"/>
      <c r="X252" s="57"/>
      <c r="Y252" s="57"/>
      <c r="Z252" s="57"/>
      <c r="AA252" s="57"/>
      <c r="AB252" s="57"/>
    </row>
    <row r="253" spans="1:28">
      <c r="A253" s="49" t="s">
        <v>24</v>
      </c>
      <c r="B253" s="50">
        <f>1.732*B252*(B251/1000)*0.8</f>
        <v>0.61016143040000004</v>
      </c>
      <c r="C253" s="50">
        <f t="shared" ref="C253:G253" si="83">1.732*C252*(C251/1000)*0.8</f>
        <v>1.1444659718399999</v>
      </c>
      <c r="D253" s="50">
        <f t="shared" si="83"/>
        <v>1.2319203328000001</v>
      </c>
      <c r="E253" s="50">
        <f t="shared" si="83"/>
        <v>1.2319203328000001</v>
      </c>
      <c r="F253" s="50">
        <f t="shared" si="83"/>
        <v>1.13338228032</v>
      </c>
      <c r="G253" s="50">
        <f t="shared" si="83"/>
        <v>1.1014191209599999</v>
      </c>
      <c r="H253" s="57"/>
      <c r="I253" s="57"/>
      <c r="J253" s="52"/>
      <c r="K253" s="101"/>
      <c r="L253" s="52"/>
      <c r="M253" s="52"/>
      <c r="N253" s="106"/>
      <c r="O253" s="39"/>
      <c r="P253" s="52"/>
      <c r="Q253" s="71"/>
      <c r="R253" s="39"/>
      <c r="S253" s="39"/>
      <c r="T253" s="57"/>
      <c r="U253" s="57"/>
      <c r="V253" s="57"/>
      <c r="W253" s="57"/>
      <c r="X253" s="57"/>
      <c r="Y253" s="57"/>
      <c r="Z253" s="57"/>
      <c r="AA253" s="57"/>
      <c r="AB253" s="57"/>
    </row>
    <row r="254" spans="1:28">
      <c r="A254" s="39"/>
      <c r="B254" s="39"/>
      <c r="C254" s="39"/>
      <c r="D254" s="39"/>
      <c r="E254" s="39"/>
      <c r="F254" s="39"/>
      <c r="G254" s="39"/>
      <c r="H254" s="39"/>
      <c r="I254" s="39"/>
      <c r="J254" s="52"/>
      <c r="K254" s="101"/>
      <c r="L254" s="52"/>
      <c r="M254" s="52"/>
      <c r="N254" s="74"/>
      <c r="O254" s="39"/>
      <c r="P254" s="52"/>
      <c r="Q254" s="54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</row>
    <row r="255" spans="1:28">
      <c r="J255" s="52"/>
      <c r="K255" s="55"/>
      <c r="L255" s="52"/>
      <c r="M255" s="52"/>
      <c r="N255" s="74"/>
      <c r="O255" s="39"/>
      <c r="P255" s="52"/>
      <c r="Q255" s="54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</row>
    <row r="256" spans="1:28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</row>
    <row r="257" spans="1:28">
      <c r="A257" s="242" t="s">
        <v>481</v>
      </c>
      <c r="B257" s="360" t="s">
        <v>82</v>
      </c>
      <c r="C257" s="361"/>
      <c r="D257" s="361"/>
      <c r="E257" s="361"/>
      <c r="F257" s="361"/>
      <c r="G257" s="362"/>
      <c r="H257" s="360" t="s">
        <v>83</v>
      </c>
      <c r="I257" s="361"/>
      <c r="J257" s="361"/>
      <c r="K257" s="361"/>
      <c r="L257" s="361"/>
      <c r="M257" s="362"/>
      <c r="N257" s="360" t="s">
        <v>464</v>
      </c>
      <c r="O257" s="361"/>
      <c r="P257" s="361"/>
      <c r="Q257" s="361"/>
      <c r="R257" s="361"/>
      <c r="S257" s="362"/>
      <c r="T257" s="39"/>
      <c r="U257" s="39"/>
      <c r="V257" s="39"/>
      <c r="W257" s="39"/>
      <c r="X257" s="39"/>
      <c r="Y257" s="39"/>
      <c r="Z257" s="39"/>
      <c r="AA257" s="39"/>
      <c r="AB257" s="39"/>
    </row>
    <row r="258" spans="1:28">
      <c r="A258" s="243"/>
      <c r="B258" s="62" t="str">
        <f>'Замеры РП'!$E$4</f>
        <v>4.00</v>
      </c>
      <c r="C258" s="62" t="str">
        <f>'Замеры РП'!$F$4</f>
        <v>9.00</v>
      </c>
      <c r="D258" s="62" t="str">
        <f>'Замеры РП'!$G$4</f>
        <v>14.00</v>
      </c>
      <c r="E258" s="62" t="str">
        <f>'Замеры РП'!$H$4</f>
        <v>18.00</v>
      </c>
      <c r="F258" s="62" t="str">
        <f>'Замеры РП'!$I$4</f>
        <v>20.00</v>
      </c>
      <c r="G258" s="62" t="str">
        <f>'Замеры РП'!$J$4</f>
        <v>22.00</v>
      </c>
      <c r="H258" s="62" t="str">
        <f>'Замеры РП'!$E$4</f>
        <v>4.00</v>
      </c>
      <c r="I258" s="62" t="str">
        <f>'Замеры РП'!$F$4</f>
        <v>9.00</v>
      </c>
      <c r="J258" s="62" t="str">
        <f>'Замеры РП'!$G$4</f>
        <v>14.00</v>
      </c>
      <c r="K258" s="62" t="str">
        <f>'Замеры РП'!$H$4</f>
        <v>18.00</v>
      </c>
      <c r="L258" s="62" t="str">
        <f>'Замеры РП'!$I$4</f>
        <v>20.00</v>
      </c>
      <c r="M258" s="62" t="str">
        <f>'Замеры РП'!$J$4</f>
        <v>22.00</v>
      </c>
      <c r="N258" s="103" t="str">
        <f>'Замеры РП'!$E$4</f>
        <v>4.00</v>
      </c>
      <c r="O258" s="103" t="str">
        <f>'Замеры РП'!$F$4</f>
        <v>9.00</v>
      </c>
      <c r="P258" s="103" t="str">
        <f>'Замеры РП'!$G$4</f>
        <v>14.00</v>
      </c>
      <c r="Q258" s="103" t="str">
        <f>'Замеры РП'!$H$4</f>
        <v>18.00</v>
      </c>
      <c r="R258" s="103" t="str">
        <f>'Замеры РП'!$I$4</f>
        <v>20.00</v>
      </c>
      <c r="S258" s="62" t="str">
        <f>'Замеры РП'!$J$4</f>
        <v>22.00</v>
      </c>
      <c r="T258" s="39"/>
      <c r="U258" s="39"/>
      <c r="V258" s="39"/>
      <c r="W258" s="39"/>
      <c r="X258" s="39"/>
      <c r="Y258" s="39"/>
      <c r="Z258" s="39"/>
      <c r="AA258" s="39"/>
      <c r="AB258" s="39"/>
    </row>
    <row r="259" spans="1:28">
      <c r="A259" s="49" t="s">
        <v>22</v>
      </c>
      <c r="B259" s="49">
        <f>'Замеры ИСК'!G191</f>
        <v>30</v>
      </c>
      <c r="C259" s="49">
        <f>'Замеры ИСК'!L191</f>
        <v>60</v>
      </c>
      <c r="D259" s="49"/>
      <c r="E259" s="49"/>
      <c r="F259" s="49"/>
      <c r="G259" s="49">
        <f>'Замеры ИСК'!Y191</f>
        <v>35</v>
      </c>
      <c r="H259" s="49">
        <f>'Замеры ИСК'!G190</f>
        <v>84</v>
      </c>
      <c r="I259" s="49">
        <f>'Замеры ИСК'!L190</f>
        <v>150</v>
      </c>
      <c r="J259" s="49"/>
      <c r="K259" s="49"/>
      <c r="L259" s="49"/>
      <c r="M259" s="49">
        <f>'Замеры ИСК'!Y190</f>
        <v>140</v>
      </c>
      <c r="N259" s="49">
        <f>'Замеры ИСК'!G188</f>
        <v>2</v>
      </c>
      <c r="O259" s="49">
        <f>'Замеры ИСК'!L188</f>
        <v>2</v>
      </c>
      <c r="P259" s="49"/>
      <c r="Q259" s="49"/>
      <c r="R259" s="49"/>
      <c r="S259" s="249">
        <f>'Замеры ИСК'!Y188</f>
        <v>2</v>
      </c>
      <c r="T259" s="39"/>
      <c r="U259" s="39"/>
      <c r="V259" s="39"/>
      <c r="W259" s="39"/>
      <c r="X259" s="39"/>
      <c r="Y259" s="39"/>
      <c r="Z259" s="39"/>
      <c r="AA259" s="39"/>
      <c r="AB259" s="39"/>
    </row>
    <row r="260" spans="1:28">
      <c r="A260" s="49" t="s">
        <v>23</v>
      </c>
      <c r="B260" s="249">
        <v>6.1</v>
      </c>
      <c r="C260" s="249">
        <v>6.1</v>
      </c>
      <c r="D260" s="49"/>
      <c r="E260" s="249"/>
      <c r="F260" s="49"/>
      <c r="G260" s="49">
        <v>6.1</v>
      </c>
      <c r="H260" s="49">
        <v>6.1</v>
      </c>
      <c r="I260" s="49">
        <v>6.1</v>
      </c>
      <c r="J260" s="49"/>
      <c r="K260" s="49"/>
      <c r="L260" s="49"/>
      <c r="M260" s="49">
        <v>6.1</v>
      </c>
      <c r="N260" s="49">
        <v>6.3</v>
      </c>
      <c r="O260" s="49">
        <v>6.24</v>
      </c>
      <c r="P260" s="49"/>
      <c r="Q260" s="49"/>
      <c r="R260" s="49"/>
      <c r="S260" s="49">
        <v>6.34</v>
      </c>
      <c r="T260" s="39"/>
      <c r="U260" s="39"/>
      <c r="V260" s="39"/>
      <c r="W260" s="39"/>
      <c r="X260" s="39"/>
      <c r="Y260" s="39"/>
      <c r="Z260" s="39"/>
      <c r="AA260" s="39"/>
      <c r="AB260" s="39"/>
    </row>
    <row r="261" spans="1:28">
      <c r="A261" s="49" t="s">
        <v>24</v>
      </c>
      <c r="B261" s="50">
        <f>1.732*B260*(B259/1000)*0.8</f>
        <v>0.25356479999999998</v>
      </c>
      <c r="C261" s="50">
        <f t="shared" ref="C261:G261" si="84">1.732*C260*(C259/1000)*0.8</f>
        <v>0.50712959999999996</v>
      </c>
      <c r="D261" s="50"/>
      <c r="E261" s="50"/>
      <c r="F261" s="50"/>
      <c r="G261" s="50">
        <f t="shared" si="84"/>
        <v>0.29582560000000002</v>
      </c>
      <c r="H261" s="50">
        <f>1.732*B260*(B259/1000)*0.8</f>
        <v>0.25356479999999998</v>
      </c>
      <c r="I261" s="50">
        <f t="shared" ref="I261:M261" si="85">1.732*C260*(C259/1000)*0.8</f>
        <v>0.50712959999999996</v>
      </c>
      <c r="J261" s="50"/>
      <c r="K261" s="50"/>
      <c r="L261" s="50"/>
      <c r="M261" s="50">
        <f t="shared" si="85"/>
        <v>0.29582560000000002</v>
      </c>
      <c r="N261" s="50">
        <f>1.732*B260*(B259/1000)*0.8</f>
        <v>0.25356479999999998</v>
      </c>
      <c r="O261" s="50">
        <f t="shared" ref="O261:S261" si="86">1.732*C260*(C259/1000)*0.8</f>
        <v>0.50712959999999996</v>
      </c>
      <c r="P261" s="50"/>
      <c r="Q261" s="50"/>
      <c r="R261" s="50"/>
      <c r="S261" s="50">
        <f t="shared" si="86"/>
        <v>0.29582560000000002</v>
      </c>
      <c r="T261" s="39"/>
      <c r="U261" s="39"/>
      <c r="V261" s="39"/>
      <c r="W261" s="39"/>
      <c r="X261" s="39"/>
      <c r="Y261" s="39"/>
      <c r="Z261" s="39"/>
      <c r="AA261" s="39"/>
      <c r="AB261" s="39"/>
    </row>
    <row r="262" spans="1:28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</row>
    <row r="263" spans="1:28">
      <c r="A263" s="51" t="s">
        <v>26</v>
      </c>
      <c r="B263" s="52" t="s">
        <v>491</v>
      </c>
      <c r="C263" s="101" t="str">
        <f>'Замеры РП'!$E$4</f>
        <v>4.00</v>
      </c>
      <c r="D263" s="52" t="s">
        <v>27</v>
      </c>
      <c r="E263" s="74">
        <f>B259+H259+O259</f>
        <v>116</v>
      </c>
      <c r="F263" s="39" t="s">
        <v>28</v>
      </c>
      <c r="G263" s="39"/>
      <c r="H263" s="52" t="s">
        <v>29</v>
      </c>
      <c r="I263" s="199">
        <f>SUM(B261,H261,N261)</f>
        <v>0.76069439999999999</v>
      </c>
      <c r="J263" s="39" t="s">
        <v>30</v>
      </c>
      <c r="K263" s="52"/>
      <c r="L263" s="52"/>
      <c r="M263" s="52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</row>
    <row r="264" spans="1:28">
      <c r="A264" s="39"/>
      <c r="B264" s="52" t="s">
        <v>491</v>
      </c>
      <c r="C264" s="101" t="str">
        <f>'Замеры РП'!$F$4</f>
        <v>9.00</v>
      </c>
      <c r="D264" s="52" t="s">
        <v>27</v>
      </c>
      <c r="E264" s="74">
        <f>C259+I259+O259</f>
        <v>212</v>
      </c>
      <c r="F264" s="39" t="s">
        <v>28</v>
      </c>
      <c r="G264" s="39"/>
      <c r="H264" s="52" t="s">
        <v>29</v>
      </c>
      <c r="I264" s="199">
        <f>C261+I261+O261</f>
        <v>1.5213888</v>
      </c>
      <c r="J264" s="39" t="s">
        <v>30</v>
      </c>
      <c r="K264" s="52"/>
      <c r="L264" s="52"/>
      <c r="M264" s="52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</row>
    <row r="265" spans="1:28">
      <c r="A265" s="39"/>
      <c r="B265" s="52" t="s">
        <v>491</v>
      </c>
      <c r="C265" s="101" t="s">
        <v>492</v>
      </c>
      <c r="D265" s="52" t="s">
        <v>27</v>
      </c>
      <c r="E265" s="74">
        <f>G259+M259+S259</f>
        <v>177</v>
      </c>
      <c r="F265" s="39" t="s">
        <v>28</v>
      </c>
      <c r="G265" s="39"/>
      <c r="H265" s="52" t="s">
        <v>29</v>
      </c>
      <c r="I265" s="199">
        <f>G261+M261+S261</f>
        <v>0.88747680000000007</v>
      </c>
      <c r="J265" s="39" t="s">
        <v>30</v>
      </c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</row>
    <row r="266" spans="1:28" ht="1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</row>
    <row r="267" spans="1:28" ht="1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</row>
    <row r="268" spans="1:28" ht="1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</row>
    <row r="269" spans="1:28" ht="13.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</row>
    <row r="270" spans="1:28">
      <c r="A270" s="53" t="s">
        <v>568</v>
      </c>
      <c r="B270" s="39"/>
      <c r="C270" s="39"/>
      <c r="E270" s="58" t="s">
        <v>491</v>
      </c>
      <c r="F270" s="99" t="str">
        <f>'Замеры РП'!$E$4</f>
        <v>4.00</v>
      </c>
      <c r="G270" s="58" t="s">
        <v>27</v>
      </c>
      <c r="H270" s="370">
        <f>E15+E34+E63+E74+E96+E112+E134+E150+E162+E185+E205+E226+E215</f>
        <v>3884.7</v>
      </c>
      <c r="I270" s="370"/>
      <c r="J270" s="53" t="s">
        <v>28</v>
      </c>
      <c r="K270" s="58" t="s">
        <v>29</v>
      </c>
      <c r="L270" s="363">
        <f>I15+I34+I63+I74+I96+I112+I134+I150+I162+I185+I205+I226+I215</f>
        <v>33.725600992000004</v>
      </c>
      <c r="M270" s="363"/>
      <c r="N270" s="53" t="s">
        <v>30</v>
      </c>
      <c r="O270" s="105"/>
      <c r="P270" s="58" t="s">
        <v>491</v>
      </c>
      <c r="Q270" s="99" t="s">
        <v>492</v>
      </c>
      <c r="R270" s="58" t="s">
        <v>27</v>
      </c>
      <c r="S270" s="369">
        <f>E20+E36+E65+E76+E98+E114+E136+E152+E164+E187+E207+E217+E228</f>
        <v>6967.7</v>
      </c>
      <c r="T270" s="369"/>
      <c r="U270" s="53" t="s">
        <v>28</v>
      </c>
      <c r="V270" s="58" t="s">
        <v>29</v>
      </c>
      <c r="W270" s="363">
        <f>I20+I36+I65+I76+I98+I114+I136+I152+I164+I187+I207+I217+I228</f>
        <v>60.482881024000008</v>
      </c>
      <c r="X270" s="363"/>
      <c r="Y270" s="53" t="s">
        <v>30</v>
      </c>
      <c r="Z270" s="39"/>
      <c r="AA270" s="39"/>
      <c r="AB270" s="39"/>
    </row>
    <row r="271" spans="1:28">
      <c r="A271" s="371" t="s">
        <v>570</v>
      </c>
      <c r="B271" s="371"/>
      <c r="C271" s="371"/>
      <c r="E271" s="58" t="s">
        <v>491</v>
      </c>
      <c r="F271" s="99" t="str">
        <f>'Замеры РП'!$F$4</f>
        <v>9.00</v>
      </c>
      <c r="G271" s="58" t="s">
        <v>27</v>
      </c>
      <c r="H271" s="374">
        <f>E16+E35+E64+E75+E97+E113+E135+E151+E163+E186+E206+E227+E216</f>
        <v>6733</v>
      </c>
      <c r="I271" s="374"/>
      <c r="J271" s="53" t="s">
        <v>28</v>
      </c>
      <c r="K271" s="58" t="s">
        <v>29</v>
      </c>
      <c r="L271" s="363">
        <f>I16+I35+I64+I75+I97+I113+I135+I151+I163+I186+I206+I227+I216</f>
        <v>58.234412479999996</v>
      </c>
      <c r="M271" s="363"/>
      <c r="N271" s="53" t="s">
        <v>30</v>
      </c>
      <c r="O271" s="105"/>
      <c r="P271" s="158"/>
      <c r="Q271" s="159"/>
      <c r="R271" s="158"/>
      <c r="S271" s="366"/>
      <c r="T271" s="366"/>
      <c r="U271" s="160"/>
      <c r="V271" s="158"/>
      <c r="W271" s="368"/>
      <c r="X271" s="368"/>
      <c r="Y271" s="160"/>
      <c r="Z271" s="39"/>
      <c r="AA271" s="39"/>
      <c r="AB271" s="39"/>
    </row>
    <row r="272" spans="1:28">
      <c r="A272" s="53"/>
      <c r="B272" s="39"/>
      <c r="C272" s="39"/>
      <c r="E272" s="58"/>
      <c r="F272" s="99"/>
      <c r="G272" s="158"/>
      <c r="H272" s="375"/>
      <c r="I272" s="375"/>
      <c r="J272" s="160"/>
      <c r="K272" s="158"/>
      <c r="L272" s="368"/>
      <c r="M272" s="368"/>
      <c r="N272" s="160"/>
      <c r="O272" s="105"/>
      <c r="P272" s="158"/>
      <c r="Q272" s="161"/>
      <c r="R272" s="158"/>
      <c r="S272" s="366"/>
      <c r="T272" s="366"/>
      <c r="U272" s="160"/>
      <c r="V272" s="158"/>
      <c r="W272" s="367"/>
      <c r="X272" s="367"/>
      <c r="Y272" s="160"/>
      <c r="Z272" s="39"/>
      <c r="AA272" s="39"/>
      <c r="AB272" s="39"/>
    </row>
    <row r="273" spans="1:28">
      <c r="A273" s="53"/>
      <c r="B273" s="39"/>
      <c r="C273" s="39"/>
      <c r="O273" s="105"/>
      <c r="R273" s="53"/>
      <c r="S273" s="53"/>
      <c r="T273" s="39"/>
      <c r="U273" s="39"/>
      <c r="V273" s="39"/>
      <c r="W273" s="39"/>
      <c r="X273" s="39"/>
      <c r="Y273" s="39"/>
      <c r="Z273" s="39"/>
      <c r="AA273" s="39"/>
      <c r="AB273" s="39"/>
    </row>
    <row r="274" spans="1:28">
      <c r="A274" s="53"/>
      <c r="B274" s="39"/>
      <c r="C274" s="39"/>
      <c r="O274" s="105"/>
      <c r="R274" s="53"/>
      <c r="S274" s="53"/>
      <c r="T274" s="39"/>
      <c r="U274" s="39"/>
      <c r="V274" s="39"/>
      <c r="W274" s="39"/>
      <c r="X274" s="39"/>
      <c r="Y274" s="39"/>
      <c r="Z274" s="39"/>
      <c r="AA274" s="39"/>
      <c r="AB274" s="39"/>
    </row>
    <row r="275" spans="1:28">
      <c r="A275" s="53" t="s">
        <v>568</v>
      </c>
      <c r="B275" s="39"/>
      <c r="C275" s="39"/>
      <c r="E275" s="58" t="s">
        <v>491</v>
      </c>
      <c r="F275" s="99" t="str">
        <f>'Замеры РП'!$E$4</f>
        <v>4.00</v>
      </c>
      <c r="G275" s="58" t="s">
        <v>27</v>
      </c>
      <c r="H275" s="379">
        <f>N250</f>
        <v>216.48</v>
      </c>
      <c r="I275" s="373"/>
      <c r="J275" s="53" t="s">
        <v>28</v>
      </c>
      <c r="K275" s="58" t="s">
        <v>29</v>
      </c>
      <c r="L275" s="372">
        <f>Q250</f>
        <v>1.88360459264</v>
      </c>
      <c r="M275" s="372"/>
      <c r="N275" s="53" t="s">
        <v>30</v>
      </c>
      <c r="O275" s="105"/>
      <c r="P275" s="58" t="s">
        <v>491</v>
      </c>
      <c r="Q275" s="99" t="s">
        <v>492</v>
      </c>
      <c r="R275" s="58" t="s">
        <v>27</v>
      </c>
      <c r="S275" s="370">
        <f>N252</f>
        <v>369.63</v>
      </c>
      <c r="T275" s="371"/>
      <c r="U275" s="53" t="s">
        <v>28</v>
      </c>
      <c r="V275" s="58" t="s">
        <v>29</v>
      </c>
      <c r="W275" s="372">
        <f>Q252</f>
        <v>3.2829412924800003</v>
      </c>
      <c r="X275" s="373"/>
      <c r="Y275" s="53" t="s">
        <v>30</v>
      </c>
      <c r="Z275" s="39"/>
      <c r="AA275" s="39"/>
      <c r="AB275" s="39"/>
    </row>
    <row r="276" spans="1:28">
      <c r="A276" s="371" t="s">
        <v>574</v>
      </c>
      <c r="B276" s="371"/>
      <c r="C276" s="371"/>
      <c r="E276" s="58" t="s">
        <v>491</v>
      </c>
      <c r="F276" s="99" t="str">
        <f>'Замеры РП'!$F$4</f>
        <v>9.00</v>
      </c>
      <c r="G276" s="58" t="s">
        <v>27</v>
      </c>
      <c r="H276" s="379">
        <f>N251</f>
        <v>479.42</v>
      </c>
      <c r="I276" s="373"/>
      <c r="J276" s="53" t="s">
        <v>28</v>
      </c>
      <c r="K276" s="58" t="s">
        <v>29</v>
      </c>
      <c r="L276" s="372">
        <f>Q251</f>
        <v>4.2447770092799999</v>
      </c>
      <c r="M276" s="373"/>
      <c r="N276" s="53" t="s">
        <v>30</v>
      </c>
      <c r="O276" s="105"/>
      <c r="R276" s="53"/>
      <c r="S276" s="53"/>
      <c r="T276" s="39"/>
      <c r="U276" s="39"/>
      <c r="V276" s="39"/>
      <c r="W276" s="39"/>
      <c r="X276" s="39"/>
      <c r="Y276" s="39"/>
      <c r="Z276" s="39"/>
      <c r="AA276" s="39"/>
      <c r="AB276" s="39"/>
    </row>
    <row r="277" spans="1:28">
      <c r="A277" s="53"/>
      <c r="B277" s="39"/>
      <c r="C277" s="39"/>
      <c r="O277" s="105"/>
      <c r="R277" s="53"/>
      <c r="S277" s="53"/>
      <c r="T277" s="39"/>
      <c r="U277" s="39"/>
      <c r="V277" s="39"/>
      <c r="W277" s="39"/>
      <c r="X277" s="39"/>
      <c r="Y277" s="39"/>
      <c r="Z277" s="39"/>
      <c r="AA277" s="39"/>
      <c r="AB277" s="39"/>
    </row>
    <row r="278" spans="1:28">
      <c r="A278" s="53"/>
      <c r="B278" s="39"/>
      <c r="C278" s="39"/>
      <c r="O278" s="105"/>
      <c r="R278" s="53"/>
      <c r="S278" s="53"/>
      <c r="T278" s="39"/>
      <c r="U278" s="39"/>
      <c r="V278" s="39"/>
      <c r="W278" s="39"/>
      <c r="X278" s="39"/>
      <c r="Y278" s="39"/>
      <c r="Z278" s="39"/>
      <c r="AA278" s="39"/>
      <c r="AB278" s="39"/>
    </row>
    <row r="279" spans="1:28" ht="15" customHeight="1">
      <c r="A279" s="53"/>
      <c r="B279" s="39"/>
      <c r="C279" s="39"/>
      <c r="E279" s="58"/>
      <c r="F279" s="58"/>
      <c r="G279" s="59"/>
      <c r="I279" s="68"/>
      <c r="J279" s="58"/>
      <c r="K279" s="60"/>
      <c r="L279" s="66"/>
      <c r="M279" s="66"/>
      <c r="O279" s="105"/>
      <c r="R279" s="53"/>
      <c r="S279" s="53"/>
      <c r="T279" s="39"/>
      <c r="U279" s="39"/>
      <c r="V279" s="39"/>
      <c r="W279" s="39"/>
      <c r="X279" s="39"/>
      <c r="Y279" s="39"/>
      <c r="Z279" s="39"/>
      <c r="AA279" s="39"/>
      <c r="AB279" s="39"/>
    </row>
    <row r="280" spans="1:28">
      <c r="A280" s="53" t="s">
        <v>568</v>
      </c>
      <c r="B280" s="39"/>
      <c r="C280" s="39"/>
      <c r="E280" s="58" t="s">
        <v>491</v>
      </c>
      <c r="F280" s="99" t="str">
        <f>'Замеры РП'!$E$4</f>
        <v>4.00</v>
      </c>
      <c r="G280" s="58" t="s">
        <v>27</v>
      </c>
      <c r="H280" s="370">
        <f>E263</f>
        <v>116</v>
      </c>
      <c r="I280" s="370"/>
      <c r="J280" s="53" t="s">
        <v>28</v>
      </c>
      <c r="K280" s="58" t="s">
        <v>29</v>
      </c>
      <c r="L280" s="363">
        <f>I263</f>
        <v>0.76069439999999999</v>
      </c>
      <c r="M280" s="363"/>
      <c r="N280" s="53" t="s">
        <v>30</v>
      </c>
      <c r="O280" s="105"/>
      <c r="P280" s="58" t="s">
        <v>491</v>
      </c>
      <c r="Q280" s="99" t="s">
        <v>492</v>
      </c>
      <c r="R280" s="58" t="s">
        <v>27</v>
      </c>
      <c r="S280" s="370">
        <f>E265</f>
        <v>177</v>
      </c>
      <c r="T280" s="370"/>
      <c r="U280" s="53" t="s">
        <v>28</v>
      </c>
      <c r="V280" s="58" t="s">
        <v>29</v>
      </c>
      <c r="W280" s="363">
        <f>I265</f>
        <v>0.88747680000000007</v>
      </c>
      <c r="X280" s="363"/>
      <c r="Y280" s="53" t="s">
        <v>30</v>
      </c>
      <c r="Z280" s="39"/>
      <c r="AA280" s="39"/>
      <c r="AB280" s="39"/>
    </row>
    <row r="281" spans="1:28">
      <c r="A281" s="373" t="s">
        <v>569</v>
      </c>
      <c r="B281" s="373"/>
      <c r="C281" s="373"/>
      <c r="E281" s="58" t="s">
        <v>491</v>
      </c>
      <c r="F281" s="99" t="str">
        <f>'Замеры РП'!$F$4</f>
        <v>9.00</v>
      </c>
      <c r="G281" s="58" t="s">
        <v>27</v>
      </c>
      <c r="H281" s="370">
        <f>E264</f>
        <v>212</v>
      </c>
      <c r="I281" s="370"/>
      <c r="J281" s="53" t="s">
        <v>28</v>
      </c>
      <c r="K281" s="58" t="s">
        <v>29</v>
      </c>
      <c r="L281" s="363">
        <f>I264</f>
        <v>1.5213888</v>
      </c>
      <c r="M281" s="363"/>
      <c r="N281" s="53" t="s">
        <v>30</v>
      </c>
      <c r="O281" s="105"/>
      <c r="P281" s="58"/>
      <c r="Q281" s="99"/>
      <c r="R281" s="58"/>
      <c r="S281" s="203"/>
      <c r="T281" s="203"/>
      <c r="U281" s="53"/>
      <c r="V281" s="58"/>
      <c r="W281" s="363"/>
      <c r="X281" s="363"/>
      <c r="Y281" s="53"/>
      <c r="Z281" s="39"/>
      <c r="AA281" s="39"/>
      <c r="AB281" s="39"/>
    </row>
    <row r="282" spans="1:28">
      <c r="A282" s="53"/>
      <c r="B282" s="39"/>
      <c r="C282" s="39"/>
      <c r="E282" s="58"/>
      <c r="F282" s="99"/>
      <c r="G282" s="58"/>
      <c r="H282" s="203"/>
      <c r="I282" s="203"/>
      <c r="J282" s="53"/>
      <c r="K282" s="58"/>
      <c r="L282" s="363"/>
      <c r="M282" s="363"/>
      <c r="N282" s="53"/>
      <c r="O282" s="105"/>
      <c r="P282" s="58"/>
      <c r="Q282" s="91"/>
      <c r="R282" s="58"/>
      <c r="S282" s="204"/>
      <c r="T282" s="204"/>
      <c r="U282" s="53"/>
      <c r="V282" s="58"/>
      <c r="W282" s="385"/>
      <c r="X282" s="385"/>
      <c r="Y282" s="53"/>
      <c r="Z282" s="39"/>
      <c r="AA282" s="39"/>
      <c r="AB282" s="39"/>
    </row>
    <row r="283" spans="1:28">
      <c r="A283" s="53"/>
      <c r="B283" s="39"/>
      <c r="C283" s="39"/>
      <c r="O283" s="105"/>
      <c r="R283" s="53"/>
      <c r="S283" s="53"/>
      <c r="T283" s="39"/>
      <c r="U283" s="39"/>
      <c r="V283" s="39"/>
      <c r="W283" s="39"/>
      <c r="X283" s="39"/>
      <c r="Y283" s="39"/>
      <c r="Z283" s="39"/>
      <c r="AA283" s="39"/>
      <c r="AB283" s="39"/>
    </row>
    <row r="284" spans="1:28">
      <c r="A284" s="53"/>
      <c r="B284" s="39"/>
      <c r="C284" s="39"/>
      <c r="O284" s="105"/>
      <c r="R284" s="53"/>
      <c r="S284" s="53"/>
      <c r="T284" s="39"/>
      <c r="U284" s="39"/>
      <c r="V284" s="39"/>
      <c r="W284" s="39"/>
      <c r="X284" s="39"/>
      <c r="Y284" s="39"/>
      <c r="Z284" s="39"/>
      <c r="AA284" s="39"/>
      <c r="AB284" s="39"/>
    </row>
    <row r="285" spans="1:28" ht="6" customHeight="1">
      <c r="A285" s="53"/>
      <c r="B285" s="39"/>
      <c r="C285" s="39"/>
      <c r="E285" s="58"/>
      <c r="F285" s="58"/>
      <c r="G285" s="59"/>
      <c r="I285" s="68"/>
      <c r="J285" s="58"/>
      <c r="K285" s="60"/>
      <c r="L285" s="66"/>
      <c r="M285" s="66"/>
      <c r="O285" s="105"/>
      <c r="R285" s="53"/>
      <c r="S285" s="53"/>
      <c r="T285" s="39"/>
      <c r="U285" s="39"/>
      <c r="V285" s="39"/>
      <c r="W285" s="39"/>
      <c r="X285" s="39"/>
      <c r="Y285" s="39"/>
      <c r="Z285" s="39"/>
      <c r="AA285" s="39"/>
      <c r="AB285" s="39"/>
    </row>
    <row r="286" spans="1:28">
      <c r="A286" s="53" t="s">
        <v>84</v>
      </c>
      <c r="B286" s="39"/>
      <c r="C286" s="39"/>
      <c r="E286" s="58" t="s">
        <v>491</v>
      </c>
      <c r="F286" s="99" t="str">
        <f>'Замеры РП'!$E$4</f>
        <v>4.00</v>
      </c>
      <c r="G286" s="58" t="s">
        <v>27</v>
      </c>
      <c r="H286" s="370">
        <f>E174</f>
        <v>150</v>
      </c>
      <c r="I286" s="370"/>
      <c r="J286" s="53" t="s">
        <v>28</v>
      </c>
      <c r="K286" s="58" t="s">
        <v>29</v>
      </c>
      <c r="L286" s="363">
        <f>I174</f>
        <v>1.2869591360000001</v>
      </c>
      <c r="M286" s="363"/>
      <c r="N286" s="53" t="s">
        <v>30</v>
      </c>
      <c r="O286" s="105"/>
      <c r="P286" s="58" t="s">
        <v>491</v>
      </c>
      <c r="Q286" s="99" t="s">
        <v>492</v>
      </c>
      <c r="R286" s="58" t="s">
        <v>27</v>
      </c>
      <c r="S286" s="370">
        <f>E176</f>
        <v>290</v>
      </c>
      <c r="T286" s="370"/>
      <c r="U286" s="53" t="s">
        <v>28</v>
      </c>
      <c r="V286" s="58" t="s">
        <v>29</v>
      </c>
      <c r="W286" s="363">
        <f>I176</f>
        <v>2.4695410240000006</v>
      </c>
      <c r="X286" s="363"/>
      <c r="Y286" s="53" t="s">
        <v>30</v>
      </c>
      <c r="Z286" s="39"/>
      <c r="AA286" s="39"/>
      <c r="AB286" s="39"/>
    </row>
    <row r="287" spans="1:28">
      <c r="A287" s="53"/>
      <c r="B287" s="39"/>
      <c r="C287" s="39"/>
      <c r="E287" s="58" t="s">
        <v>491</v>
      </c>
      <c r="F287" s="99" t="str">
        <f>'Замеры РП'!$F$4</f>
        <v>9.00</v>
      </c>
      <c r="G287" s="58" t="s">
        <v>27</v>
      </c>
      <c r="H287" s="370">
        <f>E175</f>
        <v>306</v>
      </c>
      <c r="I287" s="370"/>
      <c r="J287" s="53" t="s">
        <v>28</v>
      </c>
      <c r="K287" s="58" t="s">
        <v>29</v>
      </c>
      <c r="L287" s="363">
        <f>I175</f>
        <v>2.5470237760000001</v>
      </c>
      <c r="M287" s="363"/>
      <c r="N287" s="53" t="s">
        <v>30</v>
      </c>
      <c r="O287" s="105"/>
      <c r="P287" s="58"/>
      <c r="Q287" s="99"/>
      <c r="R287" s="58"/>
      <c r="S287" s="370"/>
      <c r="T287" s="370"/>
      <c r="U287" s="53"/>
      <c r="V287" s="58"/>
      <c r="W287" s="363"/>
      <c r="X287" s="363"/>
      <c r="Y287" s="53"/>
      <c r="Z287" s="39"/>
      <c r="AA287" s="39"/>
      <c r="AB287" s="39"/>
    </row>
    <row r="288" spans="1:28">
      <c r="A288" s="53"/>
      <c r="B288" s="39"/>
      <c r="C288" s="39"/>
      <c r="E288" s="58"/>
      <c r="F288" s="99"/>
      <c r="G288" s="58"/>
      <c r="H288" s="370"/>
      <c r="I288" s="370"/>
      <c r="J288" s="53"/>
      <c r="K288" s="58"/>
      <c r="L288" s="363"/>
      <c r="M288" s="363"/>
      <c r="N288" s="53"/>
      <c r="O288" s="105"/>
      <c r="P288" s="58"/>
      <c r="Q288" s="91"/>
      <c r="R288" s="58"/>
      <c r="S288" s="374"/>
      <c r="T288" s="374"/>
      <c r="U288" s="53"/>
      <c r="V288" s="58"/>
      <c r="W288" s="363"/>
      <c r="X288" s="363"/>
      <c r="Y288" s="53"/>
      <c r="Z288" s="39"/>
      <c r="AA288" s="39"/>
      <c r="AB288" s="39"/>
    </row>
    <row r="289" spans="1:28">
      <c r="A289" s="53"/>
      <c r="B289" s="39"/>
      <c r="C289" s="39"/>
      <c r="O289" s="105"/>
      <c r="R289" s="53"/>
      <c r="S289" s="53"/>
      <c r="T289" s="39"/>
      <c r="U289" s="39"/>
      <c r="V289" s="39"/>
      <c r="W289" s="39"/>
      <c r="X289" s="39"/>
      <c r="Y289" s="39"/>
      <c r="Z289" s="39"/>
      <c r="AA289" s="39"/>
      <c r="AB289" s="39"/>
    </row>
    <row r="290" spans="1:28">
      <c r="A290" s="53"/>
      <c r="B290" s="39"/>
      <c r="C290" s="39"/>
      <c r="O290" s="105"/>
      <c r="R290" s="53"/>
      <c r="S290" s="53"/>
      <c r="T290" s="39"/>
      <c r="U290" s="39"/>
      <c r="V290" s="39"/>
      <c r="W290" s="39"/>
      <c r="X290" s="39"/>
      <c r="Y290" s="39"/>
      <c r="Z290" s="39"/>
      <c r="AA290" s="39"/>
      <c r="AB290" s="39"/>
    </row>
    <row r="291" spans="1:28" ht="6" customHeight="1">
      <c r="A291" s="53"/>
      <c r="B291" s="39"/>
      <c r="C291" s="39"/>
      <c r="E291" s="58"/>
      <c r="F291" s="58"/>
      <c r="G291" s="59"/>
      <c r="I291" s="68"/>
      <c r="J291" s="58"/>
      <c r="K291" s="61"/>
      <c r="L291" s="66"/>
      <c r="M291" s="66"/>
      <c r="O291" s="105"/>
      <c r="R291" s="53"/>
      <c r="S291" s="53"/>
      <c r="T291" s="39"/>
      <c r="U291" s="39"/>
      <c r="V291" s="39"/>
      <c r="W291" s="39"/>
      <c r="X291" s="39"/>
      <c r="Y291" s="39"/>
      <c r="Z291" s="39"/>
      <c r="AA291" s="39"/>
      <c r="AB291" s="39"/>
    </row>
    <row r="292" spans="1:28">
      <c r="A292" s="53" t="s">
        <v>573</v>
      </c>
      <c r="B292" s="39"/>
      <c r="C292" s="39"/>
      <c r="E292" s="58" t="s">
        <v>491</v>
      </c>
      <c r="F292" s="99" t="str">
        <f>'Замеры РП'!$E$4</f>
        <v>4.00</v>
      </c>
      <c r="G292" s="58" t="s">
        <v>27</v>
      </c>
      <c r="H292" s="370">
        <f>E238</f>
        <v>120</v>
      </c>
      <c r="I292" s="370"/>
      <c r="J292" s="53" t="s">
        <v>28</v>
      </c>
      <c r="K292" s="58" t="s">
        <v>29</v>
      </c>
      <c r="L292" s="363">
        <f>I238</f>
        <v>1.0308864</v>
      </c>
      <c r="M292" s="363"/>
      <c r="N292" s="53" t="s">
        <v>30</v>
      </c>
      <c r="O292" s="105"/>
      <c r="P292" s="58" t="s">
        <v>491</v>
      </c>
      <c r="Q292" s="99" t="s">
        <v>492</v>
      </c>
      <c r="R292" s="58" t="s">
        <v>27</v>
      </c>
      <c r="S292" s="370">
        <f>E240</f>
        <v>184.8</v>
      </c>
      <c r="T292" s="370"/>
      <c r="U292" s="53" t="s">
        <v>28</v>
      </c>
      <c r="V292" s="58" t="s">
        <v>29</v>
      </c>
      <c r="W292" s="363">
        <f>I240</f>
        <v>1.5875650560000003</v>
      </c>
      <c r="X292" s="363"/>
      <c r="Y292" s="53" t="s">
        <v>30</v>
      </c>
      <c r="Z292" s="39"/>
      <c r="AA292" s="39"/>
      <c r="AB292" s="39"/>
    </row>
    <row r="293" spans="1:28">
      <c r="A293" s="39"/>
      <c r="B293" s="39"/>
      <c r="C293" s="39"/>
      <c r="E293" s="58" t="s">
        <v>491</v>
      </c>
      <c r="F293" s="99" t="str">
        <f>'Замеры РП'!$F$4</f>
        <v>9.00</v>
      </c>
      <c r="G293" s="58" t="s">
        <v>27</v>
      </c>
      <c r="H293" s="370">
        <f>E239</f>
        <v>166</v>
      </c>
      <c r="I293" s="370"/>
      <c r="J293" s="53" t="s">
        <v>28</v>
      </c>
      <c r="K293" s="58" t="s">
        <v>29</v>
      </c>
      <c r="L293" s="363">
        <f>I239</f>
        <v>1.4260595200000001</v>
      </c>
      <c r="M293" s="363"/>
      <c r="N293" s="53" t="s">
        <v>30</v>
      </c>
      <c r="O293" s="105"/>
      <c r="P293" s="58"/>
      <c r="Q293" s="99"/>
      <c r="R293" s="58"/>
      <c r="S293" s="370"/>
      <c r="T293" s="370"/>
      <c r="U293" s="53"/>
      <c r="V293" s="58"/>
      <c r="W293" s="363"/>
      <c r="X293" s="363"/>
      <c r="Y293" s="53"/>
      <c r="Z293" s="39"/>
      <c r="AA293" s="39"/>
      <c r="AB293" s="39"/>
    </row>
    <row r="294" spans="1:28">
      <c r="A294" s="39"/>
      <c r="B294" s="39"/>
      <c r="C294" s="39"/>
      <c r="E294" s="58"/>
      <c r="F294" s="99"/>
      <c r="G294" s="58"/>
      <c r="H294" s="370"/>
      <c r="I294" s="370"/>
      <c r="J294" s="53"/>
      <c r="K294" s="58"/>
      <c r="L294" s="363"/>
      <c r="M294" s="363"/>
      <c r="N294" s="53"/>
      <c r="O294" s="105"/>
      <c r="P294" s="58"/>
      <c r="Q294" s="91"/>
      <c r="R294" s="58"/>
      <c r="S294" s="370"/>
      <c r="T294" s="370"/>
      <c r="U294" s="53"/>
      <c r="V294" s="58"/>
      <c r="W294" s="363"/>
      <c r="X294" s="363"/>
      <c r="Y294" s="53"/>
      <c r="Z294" s="39"/>
      <c r="AA294" s="39"/>
      <c r="AB294" s="39"/>
    </row>
    <row r="295" spans="1:28">
      <c r="A295" s="39"/>
      <c r="B295" s="39"/>
      <c r="C295" s="39"/>
      <c r="D295" s="39"/>
      <c r="O295" s="105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</row>
    <row r="296" spans="1:28">
      <c r="A296" s="39"/>
      <c r="B296" s="39"/>
      <c r="C296" s="39"/>
      <c r="D296" s="39"/>
      <c r="O296" s="105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</row>
    <row r="297" spans="1:28" ht="6" customHeight="1">
      <c r="A297" s="39"/>
      <c r="B297" s="39"/>
      <c r="C297" s="39"/>
      <c r="D297" s="39"/>
      <c r="E297" s="39"/>
      <c r="F297" s="39"/>
      <c r="G297" s="39"/>
      <c r="I297" s="39"/>
      <c r="J297" s="39"/>
      <c r="K297" s="39"/>
      <c r="L297" s="39"/>
      <c r="M297" s="39"/>
      <c r="N297" s="39"/>
      <c r="O297" s="105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</row>
    <row r="298" spans="1:28">
      <c r="A298" s="53" t="s">
        <v>480</v>
      </c>
      <c r="B298" s="39"/>
      <c r="C298" s="39"/>
      <c r="D298" s="39"/>
      <c r="E298" s="58" t="s">
        <v>491</v>
      </c>
      <c r="F298" s="99" t="str">
        <f>'Замеры РП'!$E$4</f>
        <v>4.00</v>
      </c>
      <c r="G298" s="58" t="s">
        <v>27</v>
      </c>
      <c r="H298" s="370">
        <f>T226</f>
        <v>0</v>
      </c>
      <c r="I298" s="370"/>
      <c r="J298" s="53" t="s">
        <v>28</v>
      </c>
      <c r="K298" s="58" t="s">
        <v>29</v>
      </c>
      <c r="L298" s="363">
        <f>W226</f>
        <v>0</v>
      </c>
      <c r="M298" s="363"/>
      <c r="N298" s="53" t="s">
        <v>30</v>
      </c>
      <c r="O298" s="105"/>
      <c r="P298" s="58" t="s">
        <v>491</v>
      </c>
      <c r="Q298" s="99" t="s">
        <v>492</v>
      </c>
      <c r="R298" s="58" t="s">
        <v>27</v>
      </c>
      <c r="S298" s="370">
        <f>T228</f>
        <v>0</v>
      </c>
      <c r="T298" s="370"/>
      <c r="U298" s="53" t="s">
        <v>28</v>
      </c>
      <c r="V298" s="58" t="s">
        <v>29</v>
      </c>
      <c r="W298" s="363">
        <f>W228</f>
        <v>0</v>
      </c>
      <c r="X298" s="363"/>
      <c r="Y298" s="53" t="s">
        <v>30</v>
      </c>
      <c r="Z298" s="39"/>
      <c r="AA298" s="39"/>
      <c r="AB298" s="39"/>
    </row>
    <row r="299" spans="1:28">
      <c r="A299" s="53"/>
      <c r="B299" s="39"/>
      <c r="C299" s="39"/>
      <c r="D299" s="39"/>
      <c r="E299" s="58" t="s">
        <v>491</v>
      </c>
      <c r="F299" s="99" t="str">
        <f>'Замеры РП'!$F$4</f>
        <v>9.00</v>
      </c>
      <c r="G299" s="58" t="s">
        <v>27</v>
      </c>
      <c r="H299" s="370">
        <f>T227</f>
        <v>0</v>
      </c>
      <c r="I299" s="370"/>
      <c r="J299" s="53" t="s">
        <v>28</v>
      </c>
      <c r="K299" s="58" t="s">
        <v>29</v>
      </c>
      <c r="L299" s="363">
        <f>W227</f>
        <v>0</v>
      </c>
      <c r="M299" s="363"/>
      <c r="N299" s="53" t="s">
        <v>30</v>
      </c>
      <c r="O299" s="105"/>
      <c r="P299" s="58"/>
      <c r="Q299" s="99"/>
      <c r="R299" s="58"/>
      <c r="S299" s="370"/>
      <c r="T299" s="370"/>
      <c r="U299" s="53"/>
      <c r="V299" s="58"/>
      <c r="W299" s="363"/>
      <c r="X299" s="363"/>
      <c r="Y299" s="104"/>
      <c r="Z299" s="39"/>
      <c r="AA299" s="39"/>
      <c r="AB299" s="39"/>
    </row>
    <row r="300" spans="1:28">
      <c r="A300" s="53"/>
      <c r="B300" s="39"/>
      <c r="C300" s="39"/>
      <c r="D300" s="39"/>
      <c r="E300" s="58"/>
      <c r="F300" s="99"/>
      <c r="G300" s="58"/>
      <c r="H300" s="370"/>
      <c r="I300" s="370"/>
      <c r="J300" s="53"/>
      <c r="K300" s="58"/>
      <c r="L300" s="363"/>
      <c r="M300" s="363"/>
      <c r="N300" s="53"/>
      <c r="O300" s="105"/>
      <c r="P300" s="58"/>
      <c r="Q300" s="91"/>
      <c r="R300" s="58"/>
      <c r="S300" s="370"/>
      <c r="T300" s="370"/>
      <c r="U300" s="53"/>
      <c r="V300" s="58"/>
      <c r="W300" s="363"/>
      <c r="X300" s="363"/>
      <c r="Y300" s="104"/>
      <c r="Z300" s="39"/>
      <c r="AA300" s="39"/>
      <c r="AB300" s="39"/>
    </row>
    <row r="301" spans="1:28">
      <c r="A301" s="53"/>
      <c r="B301" s="39"/>
      <c r="C301" s="39"/>
      <c r="D301" s="39"/>
      <c r="O301" s="105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</row>
    <row r="302" spans="1:28">
      <c r="A302" s="111"/>
      <c r="B302" s="112"/>
      <c r="C302" s="112"/>
      <c r="D302" s="112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39"/>
      <c r="AA302" s="39"/>
      <c r="AB302" s="39"/>
    </row>
    <row r="303" spans="1:28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</row>
    <row r="304" spans="1:28" ht="15.75">
      <c r="A304" s="84" t="s">
        <v>85</v>
      </c>
      <c r="B304" s="85"/>
      <c r="C304" s="85"/>
      <c r="D304" s="85"/>
      <c r="E304" s="85"/>
      <c r="F304" s="86"/>
      <c r="G304" s="100"/>
      <c r="H304" s="86"/>
      <c r="I304" s="86" t="s">
        <v>491</v>
      </c>
      <c r="J304" s="100" t="str">
        <f>'Замеры РП'!$E$4</f>
        <v>4.00</v>
      </c>
      <c r="K304" s="87"/>
      <c r="L304" s="86" t="s">
        <v>29</v>
      </c>
      <c r="M304" s="381">
        <f>L270+L280+L286+L292+L298+L275</f>
        <v>38.68774552064</v>
      </c>
      <c r="N304" s="381"/>
      <c r="O304" s="205" t="s">
        <v>30</v>
      </c>
      <c r="P304" s="100"/>
      <c r="Q304" s="100"/>
      <c r="R304" s="86"/>
      <c r="S304" s="383"/>
      <c r="T304" s="383"/>
      <c r="U304" s="84"/>
      <c r="V304" s="86"/>
      <c r="W304" s="381"/>
      <c r="X304" s="381"/>
      <c r="Y304" s="84"/>
      <c r="AA304" s="39"/>
      <c r="AB304" s="39"/>
    </row>
    <row r="305" spans="1:28" ht="15.75">
      <c r="A305" s="85"/>
      <c r="B305" s="85" t="s">
        <v>559</v>
      </c>
      <c r="C305" s="85"/>
      <c r="D305" s="85"/>
      <c r="E305" s="85"/>
      <c r="F305" s="86"/>
      <c r="G305" s="100"/>
      <c r="H305" s="100"/>
      <c r="I305" s="86" t="s">
        <v>491</v>
      </c>
      <c r="J305" s="100" t="str">
        <f>'Замеры РП'!$F$4</f>
        <v>9.00</v>
      </c>
      <c r="K305" s="84"/>
      <c r="L305" s="86" t="s">
        <v>29</v>
      </c>
      <c r="M305" s="381">
        <f>L271+L281+L287+L293+L299+L276</f>
        <v>67.973661585279999</v>
      </c>
      <c r="N305" s="381"/>
      <c r="O305" s="205" t="s">
        <v>30</v>
      </c>
      <c r="P305" s="162"/>
      <c r="Q305" s="162"/>
      <c r="R305" s="163"/>
      <c r="S305" s="384"/>
      <c r="T305" s="384"/>
      <c r="U305" s="164"/>
      <c r="V305" s="163"/>
      <c r="W305" s="382"/>
      <c r="X305" s="382"/>
      <c r="Y305" s="164"/>
      <c r="AA305" s="39"/>
      <c r="AB305" s="39"/>
    </row>
    <row r="306" spans="1:28" ht="15.75">
      <c r="A306" s="85"/>
      <c r="B306" s="85"/>
      <c r="C306" s="85"/>
      <c r="D306" s="85"/>
      <c r="E306" s="85"/>
      <c r="F306" s="163"/>
      <c r="G306" s="162"/>
      <c r="H306" s="162"/>
      <c r="I306" s="100" t="s">
        <v>491</v>
      </c>
      <c r="J306" s="100" t="s">
        <v>492</v>
      </c>
      <c r="K306" s="86"/>
      <c r="L306" s="86" t="s">
        <v>29</v>
      </c>
      <c r="M306" s="381">
        <f>W270+W280+W286+W292+W275+W298</f>
        <v>68.710405196480011</v>
      </c>
      <c r="N306" s="381"/>
      <c r="O306" s="205" t="s">
        <v>30</v>
      </c>
      <c r="P306" s="162"/>
      <c r="Q306" s="165"/>
      <c r="R306" s="163"/>
      <c r="S306" s="384"/>
      <c r="T306" s="384"/>
      <c r="U306" s="164"/>
      <c r="V306" s="163"/>
      <c r="W306" s="382"/>
      <c r="X306" s="382"/>
      <c r="Y306" s="164"/>
      <c r="AA306" s="39"/>
      <c r="AB306" s="39"/>
    </row>
    <row r="307" spans="1:28" ht="15.75">
      <c r="A307" s="85"/>
      <c r="B307" s="85"/>
      <c r="C307" s="85"/>
      <c r="D307" s="85"/>
      <c r="E307" s="85"/>
      <c r="O307" s="13"/>
      <c r="P307" s="13"/>
      <c r="S307" s="84"/>
      <c r="T307" s="85"/>
      <c r="U307" s="85"/>
      <c r="V307" s="39"/>
      <c r="W307" s="39"/>
      <c r="X307" s="39"/>
      <c r="Y307" s="39"/>
      <c r="Z307" s="39"/>
      <c r="AA307" s="39"/>
      <c r="AB307" s="39"/>
    </row>
    <row r="308" spans="1:28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</row>
    <row r="309" spans="1:28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</row>
    <row r="310" spans="1:28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</row>
    <row r="311" spans="1:28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</row>
    <row r="312" spans="1:28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</row>
    <row r="313" spans="1:28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</row>
    <row r="314" spans="1:28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</row>
    <row r="315" spans="1:28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</row>
    <row r="316" spans="1:28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</row>
    <row r="317" spans="1:28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</row>
    <row r="318" spans="1:28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</row>
    <row r="319" spans="1:28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</row>
    <row r="320" spans="1:28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</row>
    <row r="321" spans="1:28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</row>
    <row r="322" spans="1:28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</row>
    <row r="323" spans="1:28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</row>
    <row r="324" spans="1:28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</row>
    <row r="325" spans="1:28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</row>
    <row r="326" spans="1:28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</row>
    <row r="327" spans="1:28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</row>
    <row r="328" spans="1:28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</row>
    <row r="329" spans="1:28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</row>
  </sheetData>
  <mergeCells count="224">
    <mergeCell ref="H128:M128"/>
    <mergeCell ref="A276:C276"/>
    <mergeCell ref="O224:P224"/>
    <mergeCell ref="B199:G199"/>
    <mergeCell ref="H220:M220"/>
    <mergeCell ref="A189:A190"/>
    <mergeCell ref="B123:G123"/>
    <mergeCell ref="A123:A124"/>
    <mergeCell ref="A128:A129"/>
    <mergeCell ref="B140:G140"/>
    <mergeCell ref="A194:A195"/>
    <mergeCell ref="B194:G194"/>
    <mergeCell ref="N140:S140"/>
    <mergeCell ref="N145:S145"/>
    <mergeCell ref="H156:M156"/>
    <mergeCell ref="A179:A180"/>
    <mergeCell ref="B145:G145"/>
    <mergeCell ref="B156:G156"/>
    <mergeCell ref="B168:G168"/>
    <mergeCell ref="N189:S189"/>
    <mergeCell ref="N168:S168"/>
    <mergeCell ref="H189:M189"/>
    <mergeCell ref="B179:G179"/>
    <mergeCell ref="B189:G189"/>
    <mergeCell ref="A281:C281"/>
    <mergeCell ref="A271:C271"/>
    <mergeCell ref="B257:G257"/>
    <mergeCell ref="H257:M257"/>
    <mergeCell ref="B209:G209"/>
    <mergeCell ref="A220:A221"/>
    <mergeCell ref="B220:G220"/>
    <mergeCell ref="L270:M270"/>
    <mergeCell ref="H280:I280"/>
    <mergeCell ref="T62:Y62"/>
    <mergeCell ref="A199:A200"/>
    <mergeCell ref="A209:A210"/>
    <mergeCell ref="A47:A48"/>
    <mergeCell ref="A57:A58"/>
    <mergeCell ref="A168:A169"/>
    <mergeCell ref="A156:A157"/>
    <mergeCell ref="A145:A146"/>
    <mergeCell ref="A85:A86"/>
    <mergeCell ref="A140:A141"/>
    <mergeCell ref="H107:M107"/>
    <mergeCell ref="A118:A119"/>
    <mergeCell ref="A80:A81"/>
    <mergeCell ref="A107:A108"/>
    <mergeCell ref="B107:G107"/>
    <mergeCell ref="N118:S118"/>
    <mergeCell ref="N179:S179"/>
    <mergeCell ref="H179:M179"/>
    <mergeCell ref="N74:S74"/>
    <mergeCell ref="N80:S80"/>
    <mergeCell ref="N90:S90"/>
    <mergeCell ref="T179:Y179"/>
    <mergeCell ref="T102:Y102"/>
    <mergeCell ref="N102:S102"/>
    <mergeCell ref="Z52:AB52"/>
    <mergeCell ref="T52:Y52"/>
    <mergeCell ref="N52:S52"/>
    <mergeCell ref="T69:Y69"/>
    <mergeCell ref="N57:S57"/>
    <mergeCell ref="N69:S69"/>
    <mergeCell ref="T57:Y57"/>
    <mergeCell ref="A42:A43"/>
    <mergeCell ref="A102:A103"/>
    <mergeCell ref="A90:A91"/>
    <mergeCell ref="L77:M77"/>
    <mergeCell ref="B85:G85"/>
    <mergeCell ref="H102:M102"/>
    <mergeCell ref="B90:G90"/>
    <mergeCell ref="H90:M90"/>
    <mergeCell ref="B102:G102"/>
    <mergeCell ref="H85:M85"/>
    <mergeCell ref="L78:M78"/>
    <mergeCell ref="L76:M76"/>
    <mergeCell ref="B80:G80"/>
    <mergeCell ref="H80:M80"/>
    <mergeCell ref="T47:Y47"/>
    <mergeCell ref="T42:Y42"/>
    <mergeCell ref="T74:Y74"/>
    <mergeCell ref="A69:A70"/>
    <mergeCell ref="N9:S9"/>
    <mergeCell ref="N47:S47"/>
    <mergeCell ref="N42:S42"/>
    <mergeCell ref="A22:A23"/>
    <mergeCell ref="A27:A28"/>
    <mergeCell ref="H27:M27"/>
    <mergeCell ref="H22:M22"/>
    <mergeCell ref="B52:G52"/>
    <mergeCell ref="H52:M52"/>
    <mergeCell ref="H47:M47"/>
    <mergeCell ref="B47:G47"/>
    <mergeCell ref="B57:G57"/>
    <mergeCell ref="H69:M69"/>
    <mergeCell ref="H57:M57"/>
    <mergeCell ref="B42:G42"/>
    <mergeCell ref="B22:G22"/>
    <mergeCell ref="B27:G27"/>
    <mergeCell ref="B69:G69"/>
    <mergeCell ref="N22:S22"/>
    <mergeCell ref="N27:S27"/>
    <mergeCell ref="H42:M42"/>
    <mergeCell ref="A52:A53"/>
    <mergeCell ref="A1:Y1"/>
    <mergeCell ref="A2:Y2"/>
    <mergeCell ref="A4:A5"/>
    <mergeCell ref="A9:A10"/>
    <mergeCell ref="T4:Y4"/>
    <mergeCell ref="B4:G4"/>
    <mergeCell ref="H4:M4"/>
    <mergeCell ref="B9:G9"/>
    <mergeCell ref="H9:M9"/>
    <mergeCell ref="A3:Y3"/>
    <mergeCell ref="N4:S4"/>
    <mergeCell ref="Q220:V220"/>
    <mergeCell ref="M305:N305"/>
    <mergeCell ref="M306:N306"/>
    <mergeCell ref="M304:N304"/>
    <mergeCell ref="W306:X306"/>
    <mergeCell ref="S304:T304"/>
    <mergeCell ref="S305:T305"/>
    <mergeCell ref="S306:T306"/>
    <mergeCell ref="W305:X305"/>
    <mergeCell ref="W304:X304"/>
    <mergeCell ref="T244:Y244"/>
    <mergeCell ref="W288:X288"/>
    <mergeCell ref="W286:X286"/>
    <mergeCell ref="W287:X287"/>
    <mergeCell ref="L280:M280"/>
    <mergeCell ref="L287:M287"/>
    <mergeCell ref="S280:T280"/>
    <mergeCell ref="S286:T286"/>
    <mergeCell ref="L288:M288"/>
    <mergeCell ref="W282:X282"/>
    <mergeCell ref="N244:S244"/>
    <mergeCell ref="N194:S194"/>
    <mergeCell ref="O220:P221"/>
    <mergeCell ref="W300:X300"/>
    <mergeCell ref="W299:X299"/>
    <mergeCell ref="H118:M118"/>
    <mergeCell ref="B118:G118"/>
    <mergeCell ref="B244:G244"/>
    <mergeCell ref="B232:G232"/>
    <mergeCell ref="B249:G249"/>
    <mergeCell ref="B128:G128"/>
    <mergeCell ref="S300:T300"/>
    <mergeCell ref="S299:T299"/>
    <mergeCell ref="S298:T298"/>
    <mergeCell ref="S294:T294"/>
    <mergeCell ref="W292:X292"/>
    <mergeCell ref="W293:X293"/>
    <mergeCell ref="W294:X294"/>
    <mergeCell ref="W298:X298"/>
    <mergeCell ref="S293:T293"/>
    <mergeCell ref="S292:T292"/>
    <mergeCell ref="H287:I287"/>
    <mergeCell ref="H168:M168"/>
    <mergeCell ref="N156:S156"/>
    <mergeCell ref="H232:M232"/>
    <mergeCell ref="H286:I286"/>
    <mergeCell ref="H140:M140"/>
    <mergeCell ref="H194:M194"/>
    <mergeCell ref="H271:I271"/>
    <mergeCell ref="H272:I272"/>
    <mergeCell ref="H145:M145"/>
    <mergeCell ref="L286:M286"/>
    <mergeCell ref="L282:M282"/>
    <mergeCell ref="H209:M209"/>
    <mergeCell ref="H281:I281"/>
    <mergeCell ref="L281:M281"/>
    <mergeCell ref="H244:M244"/>
    <mergeCell ref="H275:I275"/>
    <mergeCell ref="H276:I276"/>
    <mergeCell ref="L275:M275"/>
    <mergeCell ref="L276:M276"/>
    <mergeCell ref="H299:I299"/>
    <mergeCell ref="H300:I300"/>
    <mergeCell ref="L298:M298"/>
    <mergeCell ref="L299:M299"/>
    <mergeCell ref="L300:M300"/>
    <mergeCell ref="H298:I298"/>
    <mergeCell ref="H288:I288"/>
    <mergeCell ref="S288:T288"/>
    <mergeCell ref="N107:S107"/>
    <mergeCell ref="T118:Y118"/>
    <mergeCell ref="T140:Y140"/>
    <mergeCell ref="H123:M123"/>
    <mergeCell ref="L272:M272"/>
    <mergeCell ref="L271:M271"/>
    <mergeCell ref="H270:I270"/>
    <mergeCell ref="S287:T287"/>
    <mergeCell ref="H294:I294"/>
    <mergeCell ref="L294:M294"/>
    <mergeCell ref="H293:I293"/>
    <mergeCell ref="H292:I292"/>
    <mergeCell ref="L292:M292"/>
    <mergeCell ref="L293:M293"/>
    <mergeCell ref="T128:Y128"/>
    <mergeCell ref="T189:Y189"/>
    <mergeCell ref="T80:Y80"/>
    <mergeCell ref="T85:Y85"/>
    <mergeCell ref="N85:S85"/>
    <mergeCell ref="W281:X281"/>
    <mergeCell ref="N128:S128"/>
    <mergeCell ref="W280:X280"/>
    <mergeCell ref="N209:S209"/>
    <mergeCell ref="O222:P222"/>
    <mergeCell ref="O223:P223"/>
    <mergeCell ref="T90:Y90"/>
    <mergeCell ref="S271:T271"/>
    <mergeCell ref="W272:X272"/>
    <mergeCell ref="W271:X271"/>
    <mergeCell ref="N123:S123"/>
    <mergeCell ref="S270:T270"/>
    <mergeCell ref="T123:Y123"/>
    <mergeCell ref="T156:Y156"/>
    <mergeCell ref="W270:X270"/>
    <mergeCell ref="S272:T272"/>
    <mergeCell ref="S275:T275"/>
    <mergeCell ref="W275:X275"/>
    <mergeCell ref="N232:S232"/>
    <mergeCell ref="N257:S257"/>
    <mergeCell ref="T194:Y194"/>
  </mergeCells>
  <phoneticPr fontId="0" type="noConversion"/>
  <pageMargins left="0.39370078740157483" right="0.39370078740157483" top="0.59055118110236227" bottom="0.98425196850393704" header="0.31496062992125984" footer="0.55118110236220474"/>
  <pageSetup paperSize="9" orientation="landscape" r:id="rId1"/>
  <headerFooter alignWithMargins="0">
    <oddFooter>&amp;C&amp;"Times New Roman,курсив"Потребляемая мощность ИвГЭС 21.06.2017г.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Замеры РП</vt:lpstr>
      <vt:lpstr>Замеры ИСК</vt:lpstr>
      <vt:lpstr>Потребление</vt:lpstr>
      <vt:lpstr>'Замеры ИСК'!Область_печати</vt:lpstr>
      <vt:lpstr>'Замеры РП'!Область_печати</vt:lpstr>
      <vt:lpstr>Потребление!Область_печати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neo</cp:lastModifiedBy>
  <cp:lastPrinted>2017-08-14T04:23:14Z</cp:lastPrinted>
  <dcterms:created xsi:type="dcterms:W3CDTF">2004-11-24T05:23:51Z</dcterms:created>
  <dcterms:modified xsi:type="dcterms:W3CDTF">2017-08-14T04:32:03Z</dcterms:modified>
</cp:coreProperties>
</file>