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iterate="1"/>
</workbook>
</file>

<file path=xl/calcChain.xml><?xml version="1.0" encoding="utf-8"?>
<calcChain xmlns="http://schemas.openxmlformats.org/spreadsheetml/2006/main">
  <c r="J305" i="1" l="1"/>
  <c r="J304" i="1"/>
  <c r="F299" i="1"/>
  <c r="F298" i="1"/>
  <c r="F293" i="1"/>
  <c r="F292" i="1"/>
  <c r="F287" i="1"/>
  <c r="F286" i="1"/>
  <c r="H281" i="1"/>
  <c r="F281" i="1"/>
  <c r="F280" i="1"/>
  <c r="F276" i="1"/>
  <c r="F275" i="1"/>
  <c r="F271" i="1"/>
  <c r="F270" i="1"/>
  <c r="E264" i="1"/>
  <c r="C264" i="1"/>
  <c r="C263" i="1"/>
  <c r="S259" i="1"/>
  <c r="Q259" i="1"/>
  <c r="O259" i="1"/>
  <c r="N259" i="1"/>
  <c r="M259" i="1"/>
  <c r="K259" i="1"/>
  <c r="I259" i="1"/>
  <c r="H259" i="1"/>
  <c r="G259" i="1"/>
  <c r="S261" i="1" s="1"/>
  <c r="E259" i="1"/>
  <c r="E265" i="1" s="1"/>
  <c r="S280" i="1" s="1"/>
  <c r="C259" i="1"/>
  <c r="O261" i="1" s="1"/>
  <c r="B259" i="1"/>
  <c r="N261" i="1" s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G252" i="1"/>
  <c r="G253" i="1" s="1"/>
  <c r="F252" i="1"/>
  <c r="F253" i="1" s="1"/>
  <c r="E252" i="1"/>
  <c r="E253" i="1" s="1"/>
  <c r="D252" i="1"/>
  <c r="D253" i="1" s="1"/>
  <c r="C252" i="1"/>
  <c r="C253" i="1" s="1"/>
  <c r="B252" i="1"/>
  <c r="B253" i="1" s="1"/>
  <c r="N251" i="1"/>
  <c r="H276" i="1" s="1"/>
  <c r="K251" i="1"/>
  <c r="G251" i="1"/>
  <c r="F251" i="1"/>
  <c r="E251" i="1"/>
  <c r="N252" i="1" s="1"/>
  <c r="S275" i="1" s="1"/>
  <c r="D251" i="1"/>
  <c r="C251" i="1"/>
  <c r="B251" i="1"/>
  <c r="K250" i="1"/>
  <c r="G250" i="1"/>
  <c r="F250" i="1"/>
  <c r="E250" i="1"/>
  <c r="D250" i="1"/>
  <c r="C250" i="1"/>
  <c r="B250" i="1"/>
  <c r="Y247" i="1"/>
  <c r="Y248" i="1" s="1"/>
  <c r="X247" i="1"/>
  <c r="W247" i="1"/>
  <c r="W248" i="1" s="1"/>
  <c r="V247" i="1"/>
  <c r="V248" i="1" s="1"/>
  <c r="U247" i="1"/>
  <c r="U248" i="1" s="1"/>
  <c r="T247" i="1"/>
  <c r="S247" i="1"/>
  <c r="S248" i="1" s="1"/>
  <c r="R247" i="1"/>
  <c r="R248" i="1" s="1"/>
  <c r="Q247" i="1"/>
  <c r="Q248" i="1" s="1"/>
  <c r="P247" i="1"/>
  <c r="O247" i="1"/>
  <c r="O248" i="1" s="1"/>
  <c r="N247" i="1"/>
  <c r="N248" i="1" s="1"/>
  <c r="M247" i="1"/>
  <c r="M248" i="1" s="1"/>
  <c r="L247" i="1"/>
  <c r="K247" i="1"/>
  <c r="K248" i="1" s="1"/>
  <c r="J247" i="1"/>
  <c r="J248" i="1" s="1"/>
  <c r="I247" i="1"/>
  <c r="I248" i="1" s="1"/>
  <c r="H247" i="1"/>
  <c r="G247" i="1"/>
  <c r="G248" i="1" s="1"/>
  <c r="F247" i="1"/>
  <c r="F248" i="1" s="1"/>
  <c r="E247" i="1"/>
  <c r="E248" i="1" s="1"/>
  <c r="D247" i="1"/>
  <c r="C247" i="1"/>
  <c r="C248" i="1" s="1"/>
  <c r="B247" i="1"/>
  <c r="B248" i="1" s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E240" i="1"/>
  <c r="S292" i="1" s="1"/>
  <c r="C239" i="1"/>
  <c r="I238" i="1"/>
  <c r="L292" i="1" s="1"/>
  <c r="C238" i="1"/>
  <c r="Q236" i="1"/>
  <c r="N236" i="1"/>
  <c r="H236" i="1"/>
  <c r="E236" i="1"/>
  <c r="B236" i="1"/>
  <c r="S235" i="1"/>
  <c r="S236" i="1" s="1"/>
  <c r="Q235" i="1"/>
  <c r="N235" i="1"/>
  <c r="M235" i="1"/>
  <c r="M236" i="1" s="1"/>
  <c r="K235" i="1"/>
  <c r="I235" i="1"/>
  <c r="H235" i="1"/>
  <c r="G235" i="1"/>
  <c r="G236" i="1" s="1"/>
  <c r="E235" i="1"/>
  <c r="C235" i="1"/>
  <c r="B235" i="1"/>
  <c r="S234" i="1"/>
  <c r="Q234" i="1"/>
  <c r="O234" i="1"/>
  <c r="O236" i="1" s="1"/>
  <c r="N234" i="1"/>
  <c r="M234" i="1"/>
  <c r="K234" i="1"/>
  <c r="K236" i="1" s="1"/>
  <c r="I234" i="1"/>
  <c r="H234" i="1"/>
  <c r="G234" i="1"/>
  <c r="E234" i="1"/>
  <c r="C234" i="1"/>
  <c r="E239" i="1" s="1"/>
  <c r="H293" i="1" s="1"/>
  <c r="B234" i="1"/>
  <c r="E238" i="1" s="1"/>
  <c r="H292" i="1" s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E228" i="1"/>
  <c r="Q227" i="1"/>
  <c r="E227" i="1"/>
  <c r="C227" i="1"/>
  <c r="Q226" i="1"/>
  <c r="C226" i="1"/>
  <c r="V224" i="1"/>
  <c r="H224" i="1"/>
  <c r="G224" i="1"/>
  <c r="V223" i="1"/>
  <c r="T223" i="1"/>
  <c r="T224" i="1" s="1"/>
  <c r="W228" i="1" s="1"/>
  <c r="W298" i="1" s="1"/>
  <c r="R223" i="1"/>
  <c r="R224" i="1" s="1"/>
  <c r="W227" i="1" s="1"/>
  <c r="L299" i="1" s="1"/>
  <c r="Q223" i="1"/>
  <c r="Q224" i="1" s="1"/>
  <c r="W226" i="1" s="1"/>
  <c r="L298" i="1" s="1"/>
  <c r="M223" i="1"/>
  <c r="M224" i="1" s="1"/>
  <c r="K223" i="1"/>
  <c r="K224" i="1" s="1"/>
  <c r="I223" i="1"/>
  <c r="I224" i="1" s="1"/>
  <c r="H223" i="1"/>
  <c r="G223" i="1"/>
  <c r="E223" i="1"/>
  <c r="E224" i="1" s="1"/>
  <c r="I228" i="1" s="1"/>
  <c r="C223" i="1"/>
  <c r="C224" i="1" s="1"/>
  <c r="I227" i="1" s="1"/>
  <c r="B223" i="1"/>
  <c r="B224" i="1" s="1"/>
  <c r="I226" i="1" s="1"/>
  <c r="V222" i="1"/>
  <c r="T222" i="1"/>
  <c r="T228" i="1" s="1"/>
  <c r="S298" i="1" s="1"/>
  <c r="R222" i="1"/>
  <c r="T227" i="1" s="1"/>
  <c r="H299" i="1" s="1"/>
  <c r="Q222" i="1"/>
  <c r="T226" i="1" s="1"/>
  <c r="H298" i="1" s="1"/>
  <c r="M222" i="1"/>
  <c r="K222" i="1"/>
  <c r="I222" i="1"/>
  <c r="H222" i="1"/>
  <c r="G222" i="1"/>
  <c r="E222" i="1"/>
  <c r="C222" i="1"/>
  <c r="B222" i="1"/>
  <c r="E226" i="1" s="1"/>
  <c r="V221" i="1"/>
  <c r="U221" i="1"/>
  <c r="T221" i="1"/>
  <c r="S221" i="1"/>
  <c r="R221" i="1"/>
  <c r="Q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E217" i="1"/>
  <c r="C216" i="1"/>
  <c r="E215" i="1"/>
  <c r="C215" i="1"/>
  <c r="Q213" i="1"/>
  <c r="O213" i="1"/>
  <c r="K213" i="1"/>
  <c r="E213" i="1"/>
  <c r="C213" i="1"/>
  <c r="I216" i="1" s="1"/>
  <c r="S212" i="1"/>
  <c r="S213" i="1" s="1"/>
  <c r="Q212" i="1"/>
  <c r="O212" i="1"/>
  <c r="N212" i="1"/>
  <c r="N213" i="1" s="1"/>
  <c r="M212" i="1"/>
  <c r="M213" i="1" s="1"/>
  <c r="K212" i="1"/>
  <c r="I212" i="1"/>
  <c r="I213" i="1" s="1"/>
  <c r="H212" i="1"/>
  <c r="H213" i="1" s="1"/>
  <c r="G212" i="1"/>
  <c r="G213" i="1" s="1"/>
  <c r="E212" i="1"/>
  <c r="C212" i="1"/>
  <c r="B212" i="1"/>
  <c r="B213" i="1" s="1"/>
  <c r="I215" i="1" s="1"/>
  <c r="S211" i="1"/>
  <c r="Q211" i="1"/>
  <c r="O211" i="1"/>
  <c r="N211" i="1"/>
  <c r="M211" i="1"/>
  <c r="K211" i="1"/>
  <c r="I211" i="1"/>
  <c r="H211" i="1"/>
  <c r="G211" i="1"/>
  <c r="E211" i="1"/>
  <c r="C211" i="1"/>
  <c r="E216" i="1" s="1"/>
  <c r="B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C206" i="1"/>
  <c r="C205" i="1"/>
  <c r="G202" i="1"/>
  <c r="E202" i="1"/>
  <c r="E203" i="1" s="1"/>
  <c r="C202" i="1"/>
  <c r="C203" i="1" s="1"/>
  <c r="B202" i="1"/>
  <c r="B203" i="1" s="1"/>
  <c r="G201" i="1"/>
  <c r="E201" i="1"/>
  <c r="C201" i="1"/>
  <c r="B201" i="1"/>
  <c r="E205" i="1" s="1"/>
  <c r="G200" i="1"/>
  <c r="F200" i="1"/>
  <c r="E200" i="1"/>
  <c r="D200" i="1"/>
  <c r="C200" i="1"/>
  <c r="B200" i="1"/>
  <c r="Q198" i="1"/>
  <c r="E198" i="1"/>
  <c r="Y197" i="1"/>
  <c r="Y198" i="1" s="1"/>
  <c r="W197" i="1"/>
  <c r="W198" i="1" s="1"/>
  <c r="U197" i="1"/>
  <c r="T197" i="1"/>
  <c r="T198" i="1" s="1"/>
  <c r="S197" i="1"/>
  <c r="S198" i="1" s="1"/>
  <c r="Q197" i="1"/>
  <c r="O197" i="1"/>
  <c r="N197" i="1"/>
  <c r="N198" i="1" s="1"/>
  <c r="M197" i="1"/>
  <c r="M198" i="1" s="1"/>
  <c r="K197" i="1"/>
  <c r="K198" i="1" s="1"/>
  <c r="I197" i="1"/>
  <c r="H197" i="1"/>
  <c r="H198" i="1" s="1"/>
  <c r="G197" i="1"/>
  <c r="G198" i="1" s="1"/>
  <c r="E197" i="1"/>
  <c r="C197" i="1"/>
  <c r="B197" i="1"/>
  <c r="B198" i="1" s="1"/>
  <c r="Y196" i="1"/>
  <c r="W196" i="1"/>
  <c r="U196" i="1"/>
  <c r="T196" i="1"/>
  <c r="S196" i="1"/>
  <c r="Q196" i="1"/>
  <c r="O196" i="1"/>
  <c r="N196" i="1"/>
  <c r="M196" i="1"/>
  <c r="K196" i="1"/>
  <c r="I196" i="1"/>
  <c r="H196" i="1"/>
  <c r="G196" i="1"/>
  <c r="E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Q193" i="1"/>
  <c r="E193" i="1"/>
  <c r="Y192" i="1"/>
  <c r="Y193" i="1" s="1"/>
  <c r="W192" i="1"/>
  <c r="W193" i="1" s="1"/>
  <c r="U192" i="1"/>
  <c r="T192" i="1"/>
  <c r="T193" i="1" s="1"/>
  <c r="S192" i="1"/>
  <c r="S193" i="1" s="1"/>
  <c r="Q192" i="1"/>
  <c r="O192" i="1"/>
  <c r="N192" i="1"/>
  <c r="N193" i="1" s="1"/>
  <c r="M192" i="1"/>
  <c r="M193" i="1" s="1"/>
  <c r="K192" i="1"/>
  <c r="K193" i="1" s="1"/>
  <c r="I192" i="1"/>
  <c r="H192" i="1"/>
  <c r="H193" i="1" s="1"/>
  <c r="G192" i="1"/>
  <c r="G193" i="1" s="1"/>
  <c r="E192" i="1"/>
  <c r="C192" i="1"/>
  <c r="B192" i="1"/>
  <c r="B193" i="1" s="1"/>
  <c r="Y191" i="1"/>
  <c r="W191" i="1"/>
  <c r="U191" i="1"/>
  <c r="T191" i="1"/>
  <c r="S191" i="1"/>
  <c r="Q191" i="1"/>
  <c r="O191" i="1"/>
  <c r="N191" i="1"/>
  <c r="M191" i="1"/>
  <c r="K191" i="1"/>
  <c r="I191" i="1"/>
  <c r="H191" i="1"/>
  <c r="G191" i="1"/>
  <c r="E191" i="1"/>
  <c r="E207" i="1" s="1"/>
  <c r="C191" i="1"/>
  <c r="E206" i="1" s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E187" i="1"/>
  <c r="C186" i="1"/>
  <c r="E185" i="1"/>
  <c r="C185" i="1"/>
  <c r="W183" i="1"/>
  <c r="Q183" i="1"/>
  <c r="O183" i="1"/>
  <c r="K183" i="1"/>
  <c r="E183" i="1"/>
  <c r="C183" i="1"/>
  <c r="I186" i="1" s="1"/>
  <c r="Y182" i="1"/>
  <c r="Y183" i="1" s="1"/>
  <c r="W182" i="1"/>
  <c r="U182" i="1"/>
  <c r="U183" i="1" s="1"/>
  <c r="T182" i="1"/>
  <c r="T183" i="1" s="1"/>
  <c r="S182" i="1"/>
  <c r="S183" i="1" s="1"/>
  <c r="Q182" i="1"/>
  <c r="O182" i="1"/>
  <c r="N182" i="1"/>
  <c r="N183" i="1" s="1"/>
  <c r="M182" i="1"/>
  <c r="M183" i="1" s="1"/>
  <c r="K182" i="1"/>
  <c r="I182" i="1"/>
  <c r="I183" i="1" s="1"/>
  <c r="H182" i="1"/>
  <c r="H183" i="1" s="1"/>
  <c r="G182" i="1"/>
  <c r="G183" i="1" s="1"/>
  <c r="E182" i="1"/>
  <c r="C182" i="1"/>
  <c r="B182" i="1"/>
  <c r="B183" i="1" s="1"/>
  <c r="I185" i="1" s="1"/>
  <c r="Y181" i="1"/>
  <c r="W181" i="1"/>
  <c r="U181" i="1"/>
  <c r="T181" i="1"/>
  <c r="S181" i="1"/>
  <c r="Q181" i="1"/>
  <c r="O181" i="1"/>
  <c r="N181" i="1"/>
  <c r="M181" i="1"/>
  <c r="K181" i="1"/>
  <c r="I181" i="1"/>
  <c r="H181" i="1"/>
  <c r="G181" i="1"/>
  <c r="E181" i="1"/>
  <c r="C181" i="1"/>
  <c r="E186" i="1" s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E176" i="1"/>
  <c r="S286" i="1" s="1"/>
  <c r="C175" i="1"/>
  <c r="E174" i="1"/>
  <c r="H286" i="1" s="1"/>
  <c r="C174" i="1"/>
  <c r="N172" i="1"/>
  <c r="F172" i="1"/>
  <c r="S171" i="1"/>
  <c r="S172" i="1" s="1"/>
  <c r="R171" i="1"/>
  <c r="Q171" i="1"/>
  <c r="P171" i="1"/>
  <c r="P172" i="1" s="1"/>
  <c r="O171" i="1"/>
  <c r="O172" i="1" s="1"/>
  <c r="N171" i="1"/>
  <c r="M171" i="1"/>
  <c r="L171" i="1"/>
  <c r="L172" i="1" s="1"/>
  <c r="K171" i="1"/>
  <c r="K172" i="1" s="1"/>
  <c r="J171" i="1"/>
  <c r="I171" i="1"/>
  <c r="H171" i="1"/>
  <c r="H172" i="1" s="1"/>
  <c r="G171" i="1"/>
  <c r="G172" i="1" s="1"/>
  <c r="F171" i="1"/>
  <c r="E171" i="1"/>
  <c r="D171" i="1"/>
  <c r="D172" i="1" s="1"/>
  <c r="C171" i="1"/>
  <c r="C172" i="1" s="1"/>
  <c r="B171" i="1"/>
  <c r="S170" i="1"/>
  <c r="R170" i="1"/>
  <c r="R172" i="1" s="1"/>
  <c r="Q170" i="1"/>
  <c r="Q172" i="1" s="1"/>
  <c r="P170" i="1"/>
  <c r="O170" i="1"/>
  <c r="N170" i="1"/>
  <c r="M170" i="1"/>
  <c r="M172" i="1" s="1"/>
  <c r="L170" i="1"/>
  <c r="K170" i="1"/>
  <c r="J170" i="1"/>
  <c r="J172" i="1" s="1"/>
  <c r="I170" i="1"/>
  <c r="I172" i="1" s="1"/>
  <c r="H170" i="1"/>
  <c r="G170" i="1"/>
  <c r="F170" i="1"/>
  <c r="E170" i="1"/>
  <c r="E172" i="1" s="1"/>
  <c r="I176" i="1" s="1"/>
  <c r="W286" i="1" s="1"/>
  <c r="D170" i="1"/>
  <c r="C170" i="1"/>
  <c r="B170" i="1"/>
  <c r="B172" i="1" s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E164" i="1"/>
  <c r="C163" i="1"/>
  <c r="E162" i="1"/>
  <c r="C162" i="1"/>
  <c r="Y160" i="1"/>
  <c r="Q160" i="1"/>
  <c r="K160" i="1"/>
  <c r="I160" i="1"/>
  <c r="E160" i="1"/>
  <c r="C160" i="1"/>
  <c r="Y159" i="1"/>
  <c r="W159" i="1"/>
  <c r="W160" i="1" s="1"/>
  <c r="U159" i="1"/>
  <c r="U160" i="1" s="1"/>
  <c r="T159" i="1"/>
  <c r="T160" i="1" s="1"/>
  <c r="S159" i="1"/>
  <c r="Q159" i="1"/>
  <c r="O159" i="1"/>
  <c r="O160" i="1" s="1"/>
  <c r="N159" i="1"/>
  <c r="N160" i="1" s="1"/>
  <c r="M159" i="1"/>
  <c r="K159" i="1"/>
  <c r="I159" i="1"/>
  <c r="H159" i="1"/>
  <c r="H160" i="1" s="1"/>
  <c r="G159" i="1"/>
  <c r="E159" i="1"/>
  <c r="C159" i="1"/>
  <c r="B159" i="1"/>
  <c r="B160" i="1" s="1"/>
  <c r="I162" i="1" s="1"/>
  <c r="Y158" i="1"/>
  <c r="W158" i="1"/>
  <c r="U158" i="1"/>
  <c r="T158" i="1"/>
  <c r="S158" i="1"/>
  <c r="Q158" i="1"/>
  <c r="O158" i="1"/>
  <c r="N158" i="1"/>
  <c r="M158" i="1"/>
  <c r="K158" i="1"/>
  <c r="I158" i="1"/>
  <c r="H158" i="1"/>
  <c r="G158" i="1"/>
  <c r="E158" i="1"/>
  <c r="C158" i="1"/>
  <c r="E163" i="1" s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C151" i="1"/>
  <c r="I150" i="1"/>
  <c r="C150" i="1"/>
  <c r="Q149" i="1"/>
  <c r="I152" i="1" s="1"/>
  <c r="K149" i="1"/>
  <c r="I149" i="1"/>
  <c r="E149" i="1"/>
  <c r="C149" i="1"/>
  <c r="S148" i="1"/>
  <c r="Q148" i="1"/>
  <c r="O148" i="1"/>
  <c r="O149" i="1" s="1"/>
  <c r="N148" i="1"/>
  <c r="N149" i="1" s="1"/>
  <c r="M148" i="1"/>
  <c r="K148" i="1"/>
  <c r="I148" i="1"/>
  <c r="H148" i="1"/>
  <c r="H149" i="1" s="1"/>
  <c r="G148" i="1"/>
  <c r="E148" i="1"/>
  <c r="C148" i="1"/>
  <c r="B148" i="1"/>
  <c r="B149" i="1" s="1"/>
  <c r="S147" i="1"/>
  <c r="Q147" i="1"/>
  <c r="O147" i="1"/>
  <c r="N147" i="1"/>
  <c r="M147" i="1"/>
  <c r="K147" i="1"/>
  <c r="I147" i="1"/>
  <c r="H147" i="1"/>
  <c r="G147" i="1"/>
  <c r="E147" i="1"/>
  <c r="E152" i="1" s="1"/>
  <c r="C147" i="1"/>
  <c r="B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T144" i="1"/>
  <c r="N144" i="1"/>
  <c r="M144" i="1"/>
  <c r="H144" i="1"/>
  <c r="G144" i="1"/>
  <c r="Y143" i="1"/>
  <c r="Y144" i="1" s="1"/>
  <c r="W143" i="1"/>
  <c r="W144" i="1" s="1"/>
  <c r="U143" i="1"/>
  <c r="T143" i="1"/>
  <c r="S143" i="1"/>
  <c r="S144" i="1" s="1"/>
  <c r="Q143" i="1"/>
  <c r="Q144" i="1" s="1"/>
  <c r="O143" i="1"/>
  <c r="N143" i="1"/>
  <c r="M143" i="1"/>
  <c r="K143" i="1"/>
  <c r="K144" i="1" s="1"/>
  <c r="I143" i="1"/>
  <c r="H143" i="1"/>
  <c r="G143" i="1"/>
  <c r="E143" i="1"/>
  <c r="E144" i="1" s="1"/>
  <c r="C143" i="1"/>
  <c r="C144" i="1" s="1"/>
  <c r="B143" i="1"/>
  <c r="B144" i="1" s="1"/>
  <c r="Y142" i="1"/>
  <c r="W142" i="1"/>
  <c r="U142" i="1"/>
  <c r="T142" i="1"/>
  <c r="S142" i="1"/>
  <c r="Q142" i="1"/>
  <c r="O142" i="1"/>
  <c r="N142" i="1"/>
  <c r="M142" i="1"/>
  <c r="K142" i="1"/>
  <c r="I142" i="1"/>
  <c r="H142" i="1"/>
  <c r="G142" i="1"/>
  <c r="E142" i="1"/>
  <c r="C142" i="1"/>
  <c r="E151" i="1" s="1"/>
  <c r="B142" i="1"/>
  <c r="E150" i="1" s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E135" i="1"/>
  <c r="C135" i="1"/>
  <c r="C134" i="1"/>
  <c r="O132" i="1"/>
  <c r="H132" i="1"/>
  <c r="Y131" i="1"/>
  <c r="Y132" i="1" s="1"/>
  <c r="W131" i="1"/>
  <c r="W132" i="1" s="1"/>
  <c r="U131" i="1"/>
  <c r="U132" i="1" s="1"/>
  <c r="T131" i="1"/>
  <c r="T132" i="1" s="1"/>
  <c r="S131" i="1"/>
  <c r="Q131" i="1"/>
  <c r="Q132" i="1" s="1"/>
  <c r="O131" i="1"/>
  <c r="N131" i="1"/>
  <c r="N132" i="1" s="1"/>
  <c r="M131" i="1"/>
  <c r="K131" i="1"/>
  <c r="K132" i="1" s="1"/>
  <c r="I131" i="1"/>
  <c r="I132" i="1" s="1"/>
  <c r="H131" i="1"/>
  <c r="G131" i="1"/>
  <c r="E131" i="1"/>
  <c r="E132" i="1" s="1"/>
  <c r="C131" i="1"/>
  <c r="C132" i="1" s="1"/>
  <c r="B131" i="1"/>
  <c r="B132" i="1" s="1"/>
  <c r="Y130" i="1"/>
  <c r="W130" i="1"/>
  <c r="U130" i="1"/>
  <c r="T130" i="1"/>
  <c r="S130" i="1"/>
  <c r="Q130" i="1"/>
  <c r="O130" i="1"/>
  <c r="N130" i="1"/>
  <c r="M130" i="1"/>
  <c r="K130" i="1"/>
  <c r="I130" i="1"/>
  <c r="H130" i="1"/>
  <c r="G130" i="1"/>
  <c r="E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7" i="1"/>
  <c r="O127" i="1"/>
  <c r="H127" i="1"/>
  <c r="Y126" i="1"/>
  <c r="W126" i="1"/>
  <c r="U126" i="1"/>
  <c r="U127" i="1" s="1"/>
  <c r="T126" i="1"/>
  <c r="T127" i="1" s="1"/>
  <c r="S126" i="1"/>
  <c r="Q126" i="1"/>
  <c r="O126" i="1"/>
  <c r="N126" i="1"/>
  <c r="N127" i="1" s="1"/>
  <c r="M126" i="1"/>
  <c r="K126" i="1"/>
  <c r="I126" i="1"/>
  <c r="I127" i="1" s="1"/>
  <c r="H126" i="1"/>
  <c r="G126" i="1"/>
  <c r="E126" i="1"/>
  <c r="C126" i="1"/>
  <c r="C127" i="1" s="1"/>
  <c r="B126" i="1"/>
  <c r="B127" i="1" s="1"/>
  <c r="Y125" i="1"/>
  <c r="W125" i="1"/>
  <c r="U125" i="1"/>
  <c r="T125" i="1"/>
  <c r="S125" i="1"/>
  <c r="Q125" i="1"/>
  <c r="O125" i="1"/>
  <c r="N125" i="1"/>
  <c r="M125" i="1"/>
  <c r="K125" i="1"/>
  <c r="I125" i="1"/>
  <c r="H125" i="1"/>
  <c r="G125" i="1"/>
  <c r="E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S122" i="1"/>
  <c r="G122" i="1"/>
  <c r="Y121" i="1"/>
  <c r="Y122" i="1" s="1"/>
  <c r="W121" i="1"/>
  <c r="W122" i="1" s="1"/>
  <c r="U121" i="1"/>
  <c r="U122" i="1" s="1"/>
  <c r="T121" i="1"/>
  <c r="T122" i="1" s="1"/>
  <c r="S121" i="1"/>
  <c r="Q121" i="1"/>
  <c r="Q122" i="1" s="1"/>
  <c r="O121" i="1"/>
  <c r="O122" i="1" s="1"/>
  <c r="N121" i="1"/>
  <c r="N122" i="1" s="1"/>
  <c r="M121" i="1"/>
  <c r="M122" i="1" s="1"/>
  <c r="K121" i="1"/>
  <c r="K122" i="1" s="1"/>
  <c r="I121" i="1"/>
  <c r="I122" i="1" s="1"/>
  <c r="H121" i="1"/>
  <c r="H122" i="1" s="1"/>
  <c r="G121" i="1"/>
  <c r="E121" i="1"/>
  <c r="E122" i="1" s="1"/>
  <c r="C121" i="1"/>
  <c r="C122" i="1" s="1"/>
  <c r="B121" i="1"/>
  <c r="B122" i="1" s="1"/>
  <c r="I134" i="1" s="1"/>
  <c r="Y120" i="1"/>
  <c r="W120" i="1"/>
  <c r="U120" i="1"/>
  <c r="T120" i="1"/>
  <c r="S120" i="1"/>
  <c r="Q120" i="1"/>
  <c r="O120" i="1"/>
  <c r="N120" i="1"/>
  <c r="M120" i="1"/>
  <c r="K120" i="1"/>
  <c r="I120" i="1"/>
  <c r="H120" i="1"/>
  <c r="G120" i="1"/>
  <c r="E120" i="1"/>
  <c r="E136" i="1" s="1"/>
  <c r="C120" i="1"/>
  <c r="B120" i="1"/>
  <c r="E134" i="1" s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C113" i="1"/>
  <c r="C112" i="1"/>
  <c r="S111" i="1"/>
  <c r="M111" i="1"/>
  <c r="G111" i="1"/>
  <c r="S110" i="1"/>
  <c r="Q110" i="1"/>
  <c r="Q111" i="1" s="1"/>
  <c r="O110" i="1"/>
  <c r="O111" i="1" s="1"/>
  <c r="N110" i="1"/>
  <c r="N111" i="1" s="1"/>
  <c r="M110" i="1"/>
  <c r="K110" i="1"/>
  <c r="K111" i="1" s="1"/>
  <c r="I110" i="1"/>
  <c r="I111" i="1" s="1"/>
  <c r="H110" i="1"/>
  <c r="H111" i="1" s="1"/>
  <c r="G110" i="1"/>
  <c r="E110" i="1"/>
  <c r="E111" i="1" s="1"/>
  <c r="C110" i="1"/>
  <c r="C111" i="1" s="1"/>
  <c r="B110" i="1"/>
  <c r="B111" i="1" s="1"/>
  <c r="S109" i="1"/>
  <c r="Q109" i="1"/>
  <c r="O109" i="1"/>
  <c r="N109" i="1"/>
  <c r="M109" i="1"/>
  <c r="K109" i="1"/>
  <c r="I109" i="1"/>
  <c r="H109" i="1"/>
  <c r="G109" i="1"/>
  <c r="E109" i="1"/>
  <c r="C109" i="1"/>
  <c r="B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6" i="1"/>
  <c r="Q106" i="1"/>
  <c r="O106" i="1"/>
  <c r="K106" i="1"/>
  <c r="I106" i="1"/>
  <c r="C106" i="1"/>
  <c r="I113" i="1" s="1"/>
  <c r="B106" i="1"/>
  <c r="Y105" i="1"/>
  <c r="W105" i="1"/>
  <c r="W106" i="1" s="1"/>
  <c r="U105" i="1"/>
  <c r="T105" i="1"/>
  <c r="T106" i="1" s="1"/>
  <c r="S105" i="1"/>
  <c r="Q105" i="1"/>
  <c r="O105" i="1"/>
  <c r="N105" i="1"/>
  <c r="N106" i="1" s="1"/>
  <c r="M105" i="1"/>
  <c r="K105" i="1"/>
  <c r="I105" i="1"/>
  <c r="H105" i="1"/>
  <c r="H106" i="1" s="1"/>
  <c r="E105" i="1"/>
  <c r="C105" i="1"/>
  <c r="B105" i="1"/>
  <c r="Y104" i="1"/>
  <c r="Y106" i="1" s="1"/>
  <c r="W104" i="1"/>
  <c r="U104" i="1"/>
  <c r="T104" i="1"/>
  <c r="S104" i="1"/>
  <c r="S106" i="1" s="1"/>
  <c r="Q104" i="1"/>
  <c r="O104" i="1"/>
  <c r="N104" i="1"/>
  <c r="M104" i="1"/>
  <c r="M106" i="1" s="1"/>
  <c r="K104" i="1"/>
  <c r="I104" i="1"/>
  <c r="E113" i="1" s="1"/>
  <c r="H104" i="1"/>
  <c r="E104" i="1"/>
  <c r="C104" i="1"/>
  <c r="B104" i="1"/>
  <c r="E112" i="1" s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C97" i="1"/>
  <c r="C96" i="1"/>
  <c r="E94" i="1"/>
  <c r="W93" i="1"/>
  <c r="W94" i="1" s="1"/>
  <c r="U93" i="1"/>
  <c r="U94" i="1" s="1"/>
  <c r="T93" i="1"/>
  <c r="T94" i="1" s="1"/>
  <c r="Q93" i="1"/>
  <c r="Q94" i="1" s="1"/>
  <c r="O93" i="1"/>
  <c r="O94" i="1" s="1"/>
  <c r="N93" i="1"/>
  <c r="N94" i="1" s="1"/>
  <c r="K93" i="1"/>
  <c r="K94" i="1" s="1"/>
  <c r="I93" i="1"/>
  <c r="I94" i="1" s="1"/>
  <c r="H93" i="1"/>
  <c r="H94" i="1" s="1"/>
  <c r="E93" i="1"/>
  <c r="C93" i="1"/>
  <c r="C94" i="1" s="1"/>
  <c r="B93" i="1"/>
  <c r="B94" i="1" s="1"/>
  <c r="W92" i="1"/>
  <c r="U92" i="1"/>
  <c r="T92" i="1"/>
  <c r="Q92" i="1"/>
  <c r="O92" i="1"/>
  <c r="N92" i="1"/>
  <c r="K92" i="1"/>
  <c r="I92" i="1"/>
  <c r="H92" i="1"/>
  <c r="E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89" i="1"/>
  <c r="S89" i="1"/>
  <c r="H89" i="1"/>
  <c r="W88" i="1"/>
  <c r="U88" i="1"/>
  <c r="T88" i="1"/>
  <c r="T89" i="1" s="1"/>
  <c r="Q88" i="1"/>
  <c r="Q89" i="1" s="1"/>
  <c r="O88" i="1"/>
  <c r="O89" i="1" s="1"/>
  <c r="N88" i="1"/>
  <c r="N89" i="1" s="1"/>
  <c r="K88" i="1"/>
  <c r="K89" i="1" s="1"/>
  <c r="I88" i="1"/>
  <c r="I89" i="1" s="1"/>
  <c r="H88" i="1"/>
  <c r="E88" i="1"/>
  <c r="E89" i="1" s="1"/>
  <c r="C88" i="1"/>
  <c r="C89" i="1" s="1"/>
  <c r="B88" i="1"/>
  <c r="B89" i="1" s="1"/>
  <c r="W87" i="1"/>
  <c r="U87" i="1"/>
  <c r="T87" i="1"/>
  <c r="Q87" i="1"/>
  <c r="O87" i="1"/>
  <c r="N87" i="1"/>
  <c r="K87" i="1"/>
  <c r="I87" i="1"/>
  <c r="H87" i="1"/>
  <c r="E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W83" i="1"/>
  <c r="W84" i="1" s="1"/>
  <c r="U83" i="1"/>
  <c r="U84" i="1" s="1"/>
  <c r="T83" i="1"/>
  <c r="T84" i="1" s="1"/>
  <c r="Q83" i="1"/>
  <c r="Q84" i="1" s="1"/>
  <c r="O83" i="1"/>
  <c r="O84" i="1" s="1"/>
  <c r="N83" i="1"/>
  <c r="N84" i="1" s="1"/>
  <c r="K83" i="1"/>
  <c r="K84" i="1" s="1"/>
  <c r="I83" i="1"/>
  <c r="I84" i="1" s="1"/>
  <c r="H83" i="1"/>
  <c r="H84" i="1" s="1"/>
  <c r="E83" i="1"/>
  <c r="E84" i="1" s="1"/>
  <c r="C83" i="1"/>
  <c r="C84" i="1" s="1"/>
  <c r="B83" i="1"/>
  <c r="B84" i="1" s="1"/>
  <c r="W82" i="1"/>
  <c r="E98" i="1" s="1"/>
  <c r="U82" i="1"/>
  <c r="T82" i="1"/>
  <c r="Q82" i="1"/>
  <c r="O82" i="1"/>
  <c r="N82" i="1"/>
  <c r="K82" i="1"/>
  <c r="I82" i="1"/>
  <c r="H82" i="1"/>
  <c r="E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W77" i="1"/>
  <c r="U77" i="1"/>
  <c r="U78" i="1" s="1"/>
  <c r="T77" i="1"/>
  <c r="T78" i="1" s="1"/>
  <c r="Q77" i="1"/>
  <c r="O77" i="1"/>
  <c r="N77" i="1"/>
  <c r="N78" i="1" s="1"/>
  <c r="W76" i="1"/>
  <c r="W78" i="1" s="1"/>
  <c r="U76" i="1"/>
  <c r="T76" i="1"/>
  <c r="Q76" i="1"/>
  <c r="Q78" i="1" s="1"/>
  <c r="O76" i="1"/>
  <c r="O78" i="1" s="1"/>
  <c r="N76" i="1"/>
  <c r="Y75" i="1"/>
  <c r="X75" i="1"/>
  <c r="W75" i="1"/>
  <c r="V75" i="1"/>
  <c r="U75" i="1"/>
  <c r="T75" i="1"/>
  <c r="S75" i="1"/>
  <c r="R75" i="1"/>
  <c r="Q75" i="1"/>
  <c r="P75" i="1"/>
  <c r="O75" i="1"/>
  <c r="N75" i="1"/>
  <c r="C75" i="1"/>
  <c r="E74" i="1"/>
  <c r="C74" i="1"/>
  <c r="T73" i="1"/>
  <c r="C73" i="1"/>
  <c r="W72" i="1"/>
  <c r="W73" i="1" s="1"/>
  <c r="U72" i="1"/>
  <c r="U73" i="1" s="1"/>
  <c r="T72" i="1"/>
  <c r="Q72" i="1"/>
  <c r="Q73" i="1" s="1"/>
  <c r="O72" i="1"/>
  <c r="O73" i="1" s="1"/>
  <c r="N72" i="1"/>
  <c r="N73" i="1" s="1"/>
  <c r="K72" i="1"/>
  <c r="K73" i="1" s="1"/>
  <c r="I72" i="1"/>
  <c r="I73" i="1" s="1"/>
  <c r="H72" i="1"/>
  <c r="H73" i="1" s="1"/>
  <c r="E72" i="1"/>
  <c r="E73" i="1" s="1"/>
  <c r="C72" i="1"/>
  <c r="B72" i="1"/>
  <c r="B73" i="1" s="1"/>
  <c r="I74" i="1" s="1"/>
  <c r="W71" i="1"/>
  <c r="U71" i="1"/>
  <c r="T71" i="1"/>
  <c r="Q71" i="1"/>
  <c r="O71" i="1"/>
  <c r="N71" i="1"/>
  <c r="K71" i="1"/>
  <c r="I71" i="1"/>
  <c r="H71" i="1"/>
  <c r="E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W65" i="1"/>
  <c r="U65" i="1"/>
  <c r="U66" i="1" s="1"/>
  <c r="T65" i="1"/>
  <c r="W64" i="1"/>
  <c r="W66" i="1" s="1"/>
  <c r="U64" i="1"/>
  <c r="T64" i="1"/>
  <c r="T66" i="1" s="1"/>
  <c r="C64" i="1"/>
  <c r="Y63" i="1"/>
  <c r="X63" i="1"/>
  <c r="W63" i="1"/>
  <c r="V63" i="1"/>
  <c r="U63" i="1"/>
  <c r="T63" i="1"/>
  <c r="C63" i="1"/>
  <c r="T61" i="1"/>
  <c r="Q61" i="1"/>
  <c r="N61" i="1"/>
  <c r="I61" i="1"/>
  <c r="W60" i="1"/>
  <c r="W61" i="1" s="1"/>
  <c r="U60" i="1"/>
  <c r="U61" i="1" s="1"/>
  <c r="T60" i="1"/>
  <c r="Q60" i="1"/>
  <c r="O60" i="1"/>
  <c r="O61" i="1" s="1"/>
  <c r="N60" i="1"/>
  <c r="K60" i="1"/>
  <c r="K61" i="1" s="1"/>
  <c r="I60" i="1"/>
  <c r="H60" i="1"/>
  <c r="H61" i="1" s="1"/>
  <c r="E60" i="1"/>
  <c r="E61" i="1" s="1"/>
  <c r="C60" i="1"/>
  <c r="C61" i="1" s="1"/>
  <c r="B60" i="1"/>
  <c r="B61" i="1" s="1"/>
  <c r="W59" i="1"/>
  <c r="U59" i="1"/>
  <c r="T59" i="1"/>
  <c r="Q59" i="1"/>
  <c r="O59" i="1"/>
  <c r="N59" i="1"/>
  <c r="K59" i="1"/>
  <c r="I59" i="1"/>
  <c r="H59" i="1"/>
  <c r="E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6" i="1"/>
  <c r="T56" i="1"/>
  <c r="K56" i="1"/>
  <c r="W55" i="1"/>
  <c r="W56" i="1" s="1"/>
  <c r="U55" i="1"/>
  <c r="T55" i="1"/>
  <c r="Q55" i="1"/>
  <c r="Q56" i="1" s="1"/>
  <c r="O55" i="1"/>
  <c r="O56" i="1" s="1"/>
  <c r="N55" i="1"/>
  <c r="N56" i="1" s="1"/>
  <c r="K55" i="1"/>
  <c r="I55" i="1"/>
  <c r="I56" i="1" s="1"/>
  <c r="H55" i="1"/>
  <c r="H56" i="1" s="1"/>
  <c r="E55" i="1"/>
  <c r="E56" i="1" s="1"/>
  <c r="C55" i="1"/>
  <c r="C56" i="1" s="1"/>
  <c r="B55" i="1"/>
  <c r="B56" i="1" s="1"/>
  <c r="W54" i="1"/>
  <c r="U54" i="1"/>
  <c r="T54" i="1"/>
  <c r="Q54" i="1"/>
  <c r="O54" i="1"/>
  <c r="N54" i="1"/>
  <c r="K54" i="1"/>
  <c r="I54" i="1"/>
  <c r="H54" i="1"/>
  <c r="E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1" i="1"/>
  <c r="N51" i="1"/>
  <c r="I51" i="1"/>
  <c r="W50" i="1"/>
  <c r="W51" i="1" s="1"/>
  <c r="U50" i="1"/>
  <c r="T50" i="1"/>
  <c r="T51" i="1" s="1"/>
  <c r="Q50" i="1"/>
  <c r="Q51" i="1" s="1"/>
  <c r="O50" i="1"/>
  <c r="O51" i="1" s="1"/>
  <c r="N50" i="1"/>
  <c r="K50" i="1"/>
  <c r="K51" i="1" s="1"/>
  <c r="I50" i="1"/>
  <c r="H50" i="1"/>
  <c r="H51" i="1" s="1"/>
  <c r="E50" i="1"/>
  <c r="E51" i="1" s="1"/>
  <c r="C50" i="1"/>
  <c r="C51" i="1" s="1"/>
  <c r="B50" i="1"/>
  <c r="B51" i="1" s="1"/>
  <c r="W49" i="1"/>
  <c r="U49" i="1"/>
  <c r="T49" i="1"/>
  <c r="Q49" i="1"/>
  <c r="O49" i="1"/>
  <c r="N49" i="1"/>
  <c r="K49" i="1"/>
  <c r="I49" i="1"/>
  <c r="H49" i="1"/>
  <c r="E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6" i="1"/>
  <c r="K46" i="1"/>
  <c r="W45" i="1"/>
  <c r="W46" i="1" s="1"/>
  <c r="U45" i="1"/>
  <c r="U46" i="1" s="1"/>
  <c r="T45" i="1"/>
  <c r="T46" i="1" s="1"/>
  <c r="Q45" i="1"/>
  <c r="O45" i="1"/>
  <c r="O46" i="1" s="1"/>
  <c r="N45" i="1"/>
  <c r="N46" i="1" s="1"/>
  <c r="K45" i="1"/>
  <c r="I45" i="1"/>
  <c r="I46" i="1" s="1"/>
  <c r="H45" i="1"/>
  <c r="H46" i="1" s="1"/>
  <c r="E45" i="1"/>
  <c r="E46" i="1" s="1"/>
  <c r="C45" i="1"/>
  <c r="C46" i="1" s="1"/>
  <c r="B45" i="1"/>
  <c r="B46" i="1" s="1"/>
  <c r="I63" i="1" s="1"/>
  <c r="W44" i="1"/>
  <c r="U44" i="1"/>
  <c r="T44" i="1"/>
  <c r="Q44" i="1"/>
  <c r="O44" i="1"/>
  <c r="N44" i="1"/>
  <c r="K44" i="1"/>
  <c r="I44" i="1"/>
  <c r="H44" i="1"/>
  <c r="E44" i="1"/>
  <c r="E65" i="1" s="1"/>
  <c r="C44" i="1"/>
  <c r="B44" i="1"/>
  <c r="E63" i="1" s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35" i="1"/>
  <c r="C34" i="1"/>
  <c r="N31" i="1"/>
  <c r="E31" i="1"/>
  <c r="Q30" i="1"/>
  <c r="O30" i="1"/>
  <c r="O31" i="1" s="1"/>
  <c r="N30" i="1"/>
  <c r="K30" i="1"/>
  <c r="K31" i="1" s="1"/>
  <c r="I30" i="1"/>
  <c r="H30" i="1"/>
  <c r="H31" i="1" s="1"/>
  <c r="E30" i="1"/>
  <c r="C30" i="1"/>
  <c r="C31" i="1" s="1"/>
  <c r="B30" i="1"/>
  <c r="Q29" i="1"/>
  <c r="Q31" i="1" s="1"/>
  <c r="O29" i="1"/>
  <c r="N29" i="1"/>
  <c r="K29" i="1"/>
  <c r="I29" i="1"/>
  <c r="I31" i="1" s="1"/>
  <c r="H29" i="1"/>
  <c r="E29" i="1"/>
  <c r="C29" i="1"/>
  <c r="B29" i="1"/>
  <c r="E34" i="1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6" i="1"/>
  <c r="H26" i="1"/>
  <c r="Q25" i="1"/>
  <c r="Q26" i="1" s="1"/>
  <c r="O25" i="1"/>
  <c r="N25" i="1"/>
  <c r="N26" i="1" s="1"/>
  <c r="K25" i="1"/>
  <c r="I25" i="1"/>
  <c r="I26" i="1" s="1"/>
  <c r="H25" i="1"/>
  <c r="E25" i="1"/>
  <c r="E26" i="1" s="1"/>
  <c r="C25" i="1"/>
  <c r="B25" i="1"/>
  <c r="B26" i="1" s="1"/>
  <c r="Q24" i="1"/>
  <c r="O24" i="1"/>
  <c r="N24" i="1"/>
  <c r="K24" i="1"/>
  <c r="K26" i="1" s="1"/>
  <c r="I24" i="1"/>
  <c r="H24" i="1"/>
  <c r="E24" i="1"/>
  <c r="E36" i="1" s="1"/>
  <c r="C24" i="1"/>
  <c r="E35" i="1" s="1"/>
  <c r="B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16" i="1"/>
  <c r="C15" i="1"/>
  <c r="S12" i="1"/>
  <c r="R12" i="1"/>
  <c r="Q12" i="1"/>
  <c r="Q13" i="1" s="1"/>
  <c r="P12" i="1"/>
  <c r="P13" i="1" s="1"/>
  <c r="O12" i="1"/>
  <c r="N12" i="1"/>
  <c r="M12" i="1"/>
  <c r="M13" i="1" s="1"/>
  <c r="L12" i="1"/>
  <c r="L13" i="1" s="1"/>
  <c r="K12" i="1"/>
  <c r="J12" i="1"/>
  <c r="I12" i="1"/>
  <c r="I13" i="1" s="1"/>
  <c r="H12" i="1"/>
  <c r="H13" i="1" s="1"/>
  <c r="G12" i="1"/>
  <c r="F12" i="1"/>
  <c r="E12" i="1"/>
  <c r="E13" i="1" s="1"/>
  <c r="D12" i="1"/>
  <c r="D13" i="1" s="1"/>
  <c r="C12" i="1"/>
  <c r="B12" i="1"/>
  <c r="S11" i="1"/>
  <c r="S13" i="1" s="1"/>
  <c r="R11" i="1"/>
  <c r="R13" i="1" s="1"/>
  <c r="Q11" i="1"/>
  <c r="P11" i="1"/>
  <c r="O11" i="1"/>
  <c r="O13" i="1" s="1"/>
  <c r="N11" i="1"/>
  <c r="N13" i="1" s="1"/>
  <c r="M11" i="1"/>
  <c r="L11" i="1"/>
  <c r="K11" i="1"/>
  <c r="K13" i="1" s="1"/>
  <c r="J11" i="1"/>
  <c r="J13" i="1" s="1"/>
  <c r="I11" i="1"/>
  <c r="H11" i="1"/>
  <c r="G11" i="1"/>
  <c r="G13" i="1" s="1"/>
  <c r="F11" i="1"/>
  <c r="F13" i="1" s="1"/>
  <c r="E11" i="1"/>
  <c r="D11" i="1"/>
  <c r="C11" i="1"/>
  <c r="C13" i="1" s="1"/>
  <c r="B11" i="1"/>
  <c r="B13" i="1" s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7" i="1"/>
  <c r="Y8" i="1" s="1"/>
  <c r="X7" i="1"/>
  <c r="X8" i="1" s="1"/>
  <c r="W7" i="1"/>
  <c r="W8" i="1" s="1"/>
  <c r="V7" i="1"/>
  <c r="V8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O7" i="1"/>
  <c r="O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H7" i="1"/>
  <c r="H8" i="1" s="1"/>
  <c r="G7" i="1"/>
  <c r="G8" i="1" s="1"/>
  <c r="F7" i="1"/>
  <c r="F8" i="1" s="1"/>
  <c r="E7" i="1"/>
  <c r="E8" i="1" s="1"/>
  <c r="I18" i="1" s="1"/>
  <c r="D7" i="1"/>
  <c r="D8" i="1" s="1"/>
  <c r="C7" i="1"/>
  <c r="C8" i="1" s="1"/>
  <c r="B7" i="1"/>
  <c r="B8" i="1" s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E15" i="1" s="1"/>
  <c r="G6" i="1"/>
  <c r="F6" i="1"/>
  <c r="E6" i="1"/>
  <c r="E18" i="1" s="1"/>
  <c r="D6" i="1"/>
  <c r="C6" i="1"/>
  <c r="E16" i="1" s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I65" i="1" l="1"/>
  <c r="I75" i="1"/>
  <c r="I16" i="1"/>
  <c r="I36" i="1"/>
  <c r="I64" i="1"/>
  <c r="I15" i="1"/>
  <c r="I96" i="1"/>
  <c r="G149" i="1"/>
  <c r="M149" i="1"/>
  <c r="S149" i="1"/>
  <c r="E75" i="1"/>
  <c r="E96" i="1"/>
  <c r="H270" i="1" s="1"/>
  <c r="E106" i="1"/>
  <c r="I114" i="1" s="1"/>
  <c r="E114" i="1"/>
  <c r="I112" i="1"/>
  <c r="I135" i="1"/>
  <c r="G160" i="1"/>
  <c r="M160" i="1"/>
  <c r="S160" i="1"/>
  <c r="I175" i="1"/>
  <c r="L287" i="1" s="1"/>
  <c r="C198" i="1"/>
  <c r="I198" i="1"/>
  <c r="O198" i="1"/>
  <c r="U198" i="1"/>
  <c r="D248" i="1"/>
  <c r="H248" i="1"/>
  <c r="L248" i="1"/>
  <c r="P248" i="1"/>
  <c r="T248" i="1"/>
  <c r="X248" i="1"/>
  <c r="C26" i="1"/>
  <c r="I35" i="1" s="1"/>
  <c r="B31" i="1"/>
  <c r="I34" i="1" s="1"/>
  <c r="E76" i="1"/>
  <c r="S270" i="1" s="1"/>
  <c r="I76" i="1"/>
  <c r="E97" i="1"/>
  <c r="I97" i="1"/>
  <c r="G132" i="1"/>
  <c r="M132" i="1"/>
  <c r="S132" i="1"/>
  <c r="I144" i="1"/>
  <c r="I151" i="1" s="1"/>
  <c r="O144" i="1"/>
  <c r="U144" i="1"/>
  <c r="I163" i="1"/>
  <c r="I174" i="1"/>
  <c r="L286" i="1" s="1"/>
  <c r="I207" i="1"/>
  <c r="E64" i="1"/>
  <c r="H271" i="1" s="1"/>
  <c r="I98" i="1"/>
  <c r="W89" i="1"/>
  <c r="G127" i="1"/>
  <c r="M127" i="1"/>
  <c r="S127" i="1"/>
  <c r="I164" i="1"/>
  <c r="C193" i="1"/>
  <c r="I193" i="1"/>
  <c r="O193" i="1"/>
  <c r="U193" i="1"/>
  <c r="G203" i="1"/>
  <c r="E127" i="1"/>
  <c r="K127" i="1"/>
  <c r="I136" i="1" s="1"/>
  <c r="Q127" i="1"/>
  <c r="W127" i="1"/>
  <c r="E175" i="1"/>
  <c r="H287" i="1" s="1"/>
  <c r="I205" i="1"/>
  <c r="Q251" i="1"/>
  <c r="L276" i="1" s="1"/>
  <c r="I240" i="1"/>
  <c r="W292" i="1" s="1"/>
  <c r="Q252" i="1"/>
  <c r="W275" i="1" s="1"/>
  <c r="I187" i="1"/>
  <c r="I217" i="1"/>
  <c r="C236" i="1"/>
  <c r="I236" i="1"/>
  <c r="N250" i="1"/>
  <c r="H275" i="1" s="1"/>
  <c r="Q250" i="1"/>
  <c r="L275" i="1" s="1"/>
  <c r="C261" i="1"/>
  <c r="I261" i="1"/>
  <c r="E263" i="1"/>
  <c r="H280" i="1" s="1"/>
  <c r="E261" i="1"/>
  <c r="I265" i="1" s="1"/>
  <c r="W280" i="1" s="1"/>
  <c r="K261" i="1"/>
  <c r="Q261" i="1"/>
  <c r="G261" i="1"/>
  <c r="M261" i="1"/>
  <c r="B261" i="1"/>
  <c r="H261" i="1"/>
  <c r="W270" i="1" l="1"/>
  <c r="M306" i="1" s="1"/>
  <c r="I263" i="1"/>
  <c r="L280" i="1" s="1"/>
  <c r="I264" i="1"/>
  <c r="L281" i="1" s="1"/>
  <c r="I239" i="1"/>
  <c r="L293" i="1" s="1"/>
  <c r="I206" i="1"/>
  <c r="L270" i="1"/>
  <c r="M304" i="1" s="1"/>
  <c r="L271" i="1"/>
  <c r="M305" i="1" s="1"/>
</calcChain>
</file>

<file path=xl/sharedStrings.xml><?xml version="1.0" encoding="utf-8"?>
<sst xmlns="http://schemas.openxmlformats.org/spreadsheetml/2006/main" count="671" uniqueCount="93">
  <si>
    <r>
      <t xml:space="preserve">по данным замеров </t>
    </r>
    <r>
      <rPr>
        <b/>
        <sz val="11"/>
        <color indexed="21"/>
        <rFont val="Times New Roman"/>
        <family val="1"/>
        <charset val="204"/>
      </rPr>
      <t>19.12.18г.</t>
    </r>
  </si>
  <si>
    <t>Ив-1</t>
  </si>
  <si>
    <t>ф. 601</t>
  </si>
  <si>
    <t>ф. 602</t>
  </si>
  <si>
    <t>ф. 607</t>
  </si>
  <si>
    <t>ф. 608</t>
  </si>
  <si>
    <t>I, А</t>
  </si>
  <si>
    <t>U, кВ</t>
  </si>
  <si>
    <t>Р, МВт</t>
  </si>
  <si>
    <t>ф. 642</t>
  </si>
  <si>
    <t>ф. 639</t>
  </si>
  <si>
    <t>ф. 606</t>
  </si>
  <si>
    <t>Итого:</t>
  </si>
  <si>
    <t>на</t>
  </si>
  <si>
    <t>I=</t>
  </si>
  <si>
    <t>А;</t>
  </si>
  <si>
    <t>Р=</t>
  </si>
  <si>
    <t>МВт</t>
  </si>
  <si>
    <t>18.00</t>
  </si>
  <si>
    <t>Ив-2</t>
  </si>
  <si>
    <t>ф. 609</t>
  </si>
  <si>
    <t>ф. 612</t>
  </si>
  <si>
    <t>ф. 615</t>
  </si>
  <si>
    <t>ф. 617</t>
  </si>
  <si>
    <t>ф. 613</t>
  </si>
  <si>
    <t>Ив-4</t>
  </si>
  <si>
    <t>ф. 632</t>
  </si>
  <si>
    <t>ф. 614</t>
  </si>
  <si>
    <t>ф. 604</t>
  </si>
  <si>
    <t>ф. 626</t>
  </si>
  <si>
    <t>ф. 630</t>
  </si>
  <si>
    <t>ф. 638</t>
  </si>
  <si>
    <t>ф. 653</t>
  </si>
  <si>
    <t>ф. 651</t>
  </si>
  <si>
    <t>ф. 665</t>
  </si>
  <si>
    <t>ф. 640</t>
  </si>
  <si>
    <t>ф. 636</t>
  </si>
  <si>
    <t>ф.622</t>
  </si>
  <si>
    <t>ф.655</t>
  </si>
  <si>
    <t>ф.662</t>
  </si>
  <si>
    <t>Ив-5</t>
  </si>
  <si>
    <t>ф. 625</t>
  </si>
  <si>
    <t>ф. 619</t>
  </si>
  <si>
    <t>ф. 620</t>
  </si>
  <si>
    <t>ф. 605</t>
  </si>
  <si>
    <t>Ив-6</t>
  </si>
  <si>
    <t>ф. 623</t>
  </si>
  <si>
    <t>ф. 631</t>
  </si>
  <si>
    <t>ф. 622</t>
  </si>
  <si>
    <t>ф. 603</t>
  </si>
  <si>
    <t>ф. 635</t>
  </si>
  <si>
    <t>ф. 618</t>
  </si>
  <si>
    <t>ф.624</t>
  </si>
  <si>
    <t>Ив-7</t>
  </si>
  <si>
    <t>Ив-9</t>
  </si>
  <si>
    <t>ф. 610</t>
  </si>
  <si>
    <t>ф. 616</t>
  </si>
  <si>
    <t>ф. 611</t>
  </si>
  <si>
    <t>Ив-10</t>
  </si>
  <si>
    <t>ф. 634</t>
  </si>
  <si>
    <t>ф. 654</t>
  </si>
  <si>
    <t>ф. 658</t>
  </si>
  <si>
    <t>Ив-11</t>
  </si>
  <si>
    <t>Ив-12</t>
  </si>
  <si>
    <t>8 Марта</t>
  </si>
  <si>
    <t>Ив-14</t>
  </si>
  <si>
    <t>Ив-15</t>
  </si>
  <si>
    <t>ф. 633</t>
  </si>
  <si>
    <t>Строммаш</t>
  </si>
  <si>
    <t>Фатэкс</t>
  </si>
  <si>
    <t>ф. ТП-59</t>
  </si>
  <si>
    <t>Кранэкс</t>
  </si>
  <si>
    <t>(ПСК)</t>
  </si>
  <si>
    <t>ТЭЦ-2</t>
  </si>
  <si>
    <t>ф.1 РП-2</t>
  </si>
  <si>
    <t>ф.1 РП-4</t>
  </si>
  <si>
    <t>ф.2 РП-2</t>
  </si>
  <si>
    <t>ф.3 РП-2</t>
  </si>
  <si>
    <t>ф.2 РП-4</t>
  </si>
  <si>
    <t>ТЭЦ-1</t>
  </si>
  <si>
    <t>ф. ТП-102</t>
  </si>
  <si>
    <t>ф.2 РП-9</t>
  </si>
  <si>
    <t>ф.ТП-837</t>
  </si>
  <si>
    <t xml:space="preserve">Общее потребление от </t>
  </si>
  <si>
    <t>ПАО "Ивэнерго"</t>
  </si>
  <si>
    <t>ИФ ПАО "Т Плюс"</t>
  </si>
  <si>
    <t xml:space="preserve"> ООО "ИВЭЛС"</t>
  </si>
  <si>
    <t>Потребление от Ив-12:</t>
  </si>
  <si>
    <t>Потребление от ОАО"ПСК":</t>
  </si>
  <si>
    <t>Потребление от Фатэкс:</t>
  </si>
  <si>
    <t>Общее потребление ИвГЭС:</t>
  </si>
  <si>
    <t>(cos ф=0,8)</t>
  </si>
  <si>
    <t>Результаты контрольных замеров электрических параметров режимов работы оборудования объектов электросетевого хозяйства (замеры потокораспределения, нагрузок и уровней напряжения) ИвГЭС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</si>
</sst>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&quot;р.&quot;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21"/>
      <name val="Times New Roman"/>
      <family val="1"/>
    </font>
    <font>
      <b/>
      <sz val="10"/>
      <color indexed="21"/>
      <name val="Times New Roman"/>
      <family val="1"/>
    </font>
    <font>
      <sz val="10"/>
      <color indexed="21"/>
      <name val="Times New Roman"/>
      <family val="1"/>
    </font>
    <font>
      <sz val="11"/>
      <color indexed="21"/>
      <name val="Times New Roman"/>
      <family val="1"/>
    </font>
    <font>
      <b/>
      <sz val="11"/>
      <color indexed="21"/>
      <name val="Times New Roman"/>
      <family val="1"/>
      <charset val="204"/>
    </font>
    <font>
      <b/>
      <sz val="10"/>
      <color indexed="14"/>
      <name val="Times New Roman"/>
      <family val="1"/>
    </font>
    <font>
      <sz val="10"/>
      <color indexed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9"/>
      <color indexed="14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164" fontId="8" fillId="0" borderId="2" xfId="0" applyNumberFormat="1" applyFont="1" applyBorder="1"/>
    <xf numFmtId="0" fontId="8" fillId="0" borderId="0" xfId="0" applyFont="1"/>
    <xf numFmtId="0" fontId="8" fillId="0" borderId="2" xfId="0" applyFont="1" applyBorder="1" applyAlignment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164" fontId="9" fillId="0" borderId="0" xfId="0" applyNumberFormat="1" applyFont="1"/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 applyBorder="1"/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/>
    <xf numFmtId="0" fontId="0" fillId="2" borderId="0" xfId="0" applyFill="1"/>
    <xf numFmtId="2" fontId="8" fillId="0" borderId="2" xfId="0" applyNumberFormat="1" applyFont="1" applyBorder="1"/>
    <xf numFmtId="165" fontId="8" fillId="0" borderId="2" xfId="0" applyNumberFormat="1" applyFont="1" applyBorder="1"/>
    <xf numFmtId="2" fontId="11" fillId="0" borderId="2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8" fillId="0" borderId="2" xfId="0" applyNumberFormat="1" applyFont="1" applyBorder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164" fontId="10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5" fontId="9" fillId="2" borderId="0" xfId="0" applyNumberFormat="1" applyFont="1" applyFill="1" applyAlignment="1">
      <alignment horizontal="center"/>
    </xf>
    <xf numFmtId="164" fontId="12" fillId="0" borderId="0" xfId="0" applyNumberFormat="1" applyFont="1"/>
    <xf numFmtId="165" fontId="12" fillId="0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4" fontId="9" fillId="0" borderId="0" xfId="0" applyNumberFormat="1" applyFont="1" applyBorder="1"/>
    <xf numFmtId="165" fontId="10" fillId="2" borderId="0" xfId="0" applyNumberFormat="1" applyFont="1" applyFill="1" applyAlignment="1">
      <alignment horizontal="center"/>
    </xf>
    <xf numFmtId="164" fontId="9" fillId="0" borderId="0" xfId="0" applyNumberFormat="1" applyFont="1" applyFill="1" applyBorder="1"/>
    <xf numFmtId="0" fontId="0" fillId="0" borderId="0" xfId="0" applyFont="1"/>
    <xf numFmtId="0" fontId="0" fillId="0" borderId="0" xfId="0" applyFill="1"/>
    <xf numFmtId="1" fontId="8" fillId="0" borderId="2" xfId="0" applyNumberFormat="1" applyFont="1" applyBorder="1"/>
    <xf numFmtId="0" fontId="7" fillId="0" borderId="11" xfId="0" applyFont="1" applyBorder="1" applyAlignment="1">
      <alignment horizontal="center"/>
    </xf>
    <xf numFmtId="165" fontId="13" fillId="0" borderId="0" xfId="0" applyNumberFormat="1" applyFont="1" applyAlignment="1">
      <alignment horizontal="right"/>
    </xf>
    <xf numFmtId="165" fontId="13" fillId="0" borderId="0" xfId="0" applyNumberFormat="1" applyFont="1"/>
    <xf numFmtId="0" fontId="14" fillId="0" borderId="2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1" xfId="0" applyFont="1" applyBorder="1" applyAlignment="1"/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3" borderId="0" xfId="0" applyFill="1"/>
    <xf numFmtId="1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10" fillId="0" borderId="0" xfId="0" applyNumberFormat="1" applyFont="1" applyFill="1" applyAlignment="1">
      <alignment horizontal="center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/>
    <xf numFmtId="164" fontId="15" fillId="0" borderId="0" xfId="0" applyNumberFormat="1" applyFont="1"/>
    <xf numFmtId="165" fontId="9" fillId="0" borderId="0" xfId="0" applyNumberFormat="1" applyFont="1" applyAlignment="1"/>
    <xf numFmtId="0" fontId="9" fillId="0" borderId="0" xfId="0" applyFont="1" applyBorder="1" applyAlignment="1">
      <alignment horizontal="center"/>
    </xf>
    <xf numFmtId="165" fontId="10" fillId="0" borderId="0" xfId="0" applyNumberFormat="1" applyFont="1" applyAlignment="1"/>
    <xf numFmtId="164" fontId="10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/>
    <xf numFmtId="0" fontId="9" fillId="3" borderId="0" xfId="0" applyFont="1" applyFill="1"/>
    <xf numFmtId="0" fontId="8" fillId="3" borderId="0" xfId="0" applyFont="1" applyFill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0" fontId="16" fillId="0" borderId="0" xfId="0" applyFont="1" applyBorder="1"/>
    <xf numFmtId="165" fontId="16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5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%20&#1055;&#1058;&#1054;/&#1044;&#1072;&#1085;&#1085;&#1099;&#1077;%20&#1079;&#1072;&#1084;&#1077;&#1088;&#1086;&#1074;%20&#1047;&#1048;&#1052;&#104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ры РП"/>
      <sheetName val="Замеры ИСК"/>
      <sheetName val="Потребление"/>
      <sheetName val="Лист1"/>
    </sheetNames>
    <sheetDataSet>
      <sheetData sheetId="0">
        <row r="4">
          <cell r="E4" t="str">
            <v>4.00</v>
          </cell>
          <cell r="F4" t="str">
            <v>9.00</v>
          </cell>
          <cell r="G4" t="str">
            <v>14.00</v>
          </cell>
          <cell r="H4" t="str">
            <v>18.00</v>
          </cell>
          <cell r="I4" t="str">
            <v>20.00</v>
          </cell>
          <cell r="J4" t="str">
            <v>22.00</v>
          </cell>
        </row>
        <row r="72">
          <cell r="F72">
            <v>240.4</v>
          </cell>
        </row>
      </sheetData>
      <sheetData sheetId="1">
        <row r="6">
          <cell r="G6">
            <v>6.32</v>
          </cell>
          <cell r="L6">
            <v>6.29</v>
          </cell>
          <cell r="Q6">
            <v>6.34</v>
          </cell>
          <cell r="U6">
            <v>6.34</v>
          </cell>
          <cell r="W6">
            <v>6.35</v>
          </cell>
          <cell r="Y6">
            <v>6.38</v>
          </cell>
        </row>
        <row r="7">
          <cell r="G7">
            <v>63.71</v>
          </cell>
          <cell r="L7">
            <v>82.09</v>
          </cell>
          <cell r="Q7">
            <v>95.66</v>
          </cell>
          <cell r="U7">
            <v>90.27</v>
          </cell>
          <cell r="W7">
            <v>96.82</v>
          </cell>
          <cell r="Y7">
            <v>88.99</v>
          </cell>
        </row>
        <row r="8">
          <cell r="G8">
            <v>198.75</v>
          </cell>
          <cell r="L8">
            <v>227.1</v>
          </cell>
          <cell r="Q8">
            <v>233.35</v>
          </cell>
          <cell r="U8">
            <v>241.72</v>
          </cell>
          <cell r="W8">
            <v>203.54</v>
          </cell>
          <cell r="Y8">
            <v>161.49</v>
          </cell>
        </row>
        <row r="10">
          <cell r="G10">
            <v>6.29</v>
          </cell>
          <cell r="L10">
            <v>6.35</v>
          </cell>
          <cell r="Q10">
            <v>6.31</v>
          </cell>
          <cell r="U10">
            <v>6.34</v>
          </cell>
          <cell r="W10">
            <v>6.32</v>
          </cell>
          <cell r="Y10">
            <v>6.35</v>
          </cell>
        </row>
        <row r="11">
          <cell r="G11">
            <v>81.349999999999994</v>
          </cell>
          <cell r="L11">
            <v>123.63</v>
          </cell>
          <cell r="Q11">
            <v>120.99</v>
          </cell>
          <cell r="U11">
            <v>100.93</v>
          </cell>
          <cell r="W11">
            <v>85.58</v>
          </cell>
          <cell r="Y11">
            <v>124.86</v>
          </cell>
        </row>
        <row r="12">
          <cell r="G12">
            <v>90.49</v>
          </cell>
          <cell r="L12">
            <v>121.69</v>
          </cell>
          <cell r="Q12">
            <v>121.92</v>
          </cell>
          <cell r="U12">
            <v>110.82</v>
          </cell>
          <cell r="W12">
            <v>94.25</v>
          </cell>
          <cell r="Y12">
            <v>76.91</v>
          </cell>
        </row>
        <row r="13">
          <cell r="G13">
            <v>17.309999999999999</v>
          </cell>
          <cell r="L13">
            <v>22.69</v>
          </cell>
          <cell r="Q13">
            <v>23.09</v>
          </cell>
          <cell r="U13">
            <v>19.27</v>
          </cell>
          <cell r="W13">
            <v>18.34</v>
          </cell>
          <cell r="Y13">
            <v>16.22</v>
          </cell>
        </row>
        <row r="14">
          <cell r="G14">
            <v>6.32</v>
          </cell>
          <cell r="L14">
            <v>6.29</v>
          </cell>
          <cell r="Q14">
            <v>6.34</v>
          </cell>
          <cell r="U14">
            <v>6.34</v>
          </cell>
          <cell r="W14">
            <v>6.35</v>
          </cell>
          <cell r="Y14">
            <v>6.38</v>
          </cell>
        </row>
        <row r="15">
          <cell r="G15">
            <v>130.36000000000001</v>
          </cell>
          <cell r="L15">
            <v>151.88999999999999</v>
          </cell>
          <cell r="Q15">
            <v>163.05000000000001</v>
          </cell>
          <cell r="U15">
            <v>133.03</v>
          </cell>
          <cell r="W15">
            <v>118.57</v>
          </cell>
          <cell r="Y15">
            <v>112.12</v>
          </cell>
        </row>
        <row r="16">
          <cell r="G16">
            <v>6.29</v>
          </cell>
          <cell r="L16">
            <v>6.35</v>
          </cell>
          <cell r="Q16">
            <v>6.31</v>
          </cell>
          <cell r="U16">
            <v>6.34</v>
          </cell>
          <cell r="W16">
            <v>6.32</v>
          </cell>
          <cell r="Y16">
            <v>6.35</v>
          </cell>
        </row>
        <row r="17">
          <cell r="G17">
            <v>1.39</v>
          </cell>
          <cell r="L17">
            <v>3.47</v>
          </cell>
          <cell r="Q17">
            <v>3.54</v>
          </cell>
          <cell r="U17">
            <v>0.96</v>
          </cell>
          <cell r="W17">
            <v>0.87</v>
          </cell>
          <cell r="Y17">
            <v>0.86</v>
          </cell>
        </row>
        <row r="20">
          <cell r="G20">
            <v>6.2</v>
          </cell>
          <cell r="L20">
            <v>6.2</v>
          </cell>
          <cell r="U20">
            <v>6.2</v>
          </cell>
        </row>
        <row r="21">
          <cell r="G21">
            <v>110</v>
          </cell>
          <cell r="L21">
            <v>254</v>
          </cell>
          <cell r="U21">
            <v>270</v>
          </cell>
        </row>
        <row r="22">
          <cell r="G22">
            <v>6.2</v>
          </cell>
          <cell r="L22">
            <v>6.2</v>
          </cell>
          <cell r="U22">
            <v>6.2</v>
          </cell>
        </row>
        <row r="24">
          <cell r="G24">
            <v>112</v>
          </cell>
          <cell r="L24">
            <v>164</v>
          </cell>
          <cell r="U24">
            <v>188</v>
          </cell>
        </row>
        <row r="25">
          <cell r="G25">
            <v>6.2</v>
          </cell>
          <cell r="L25">
            <v>6.2</v>
          </cell>
          <cell r="M25">
            <v>6.2</v>
          </cell>
          <cell r="N25">
            <v>6.2</v>
          </cell>
          <cell r="U25">
            <v>6.2</v>
          </cell>
        </row>
        <row r="26">
          <cell r="G26">
            <v>47</v>
          </cell>
          <cell r="L26">
            <v>77</v>
          </cell>
          <cell r="U26">
            <v>97</v>
          </cell>
        </row>
        <row r="27">
          <cell r="G27">
            <v>57</v>
          </cell>
          <cell r="L27">
            <v>83</v>
          </cell>
          <cell r="U27">
            <v>96</v>
          </cell>
        </row>
        <row r="29">
          <cell r="G29">
            <v>61</v>
          </cell>
          <cell r="L29">
            <v>99</v>
          </cell>
          <cell r="U29">
            <v>98</v>
          </cell>
        </row>
        <row r="30">
          <cell r="G30">
            <v>135</v>
          </cell>
          <cell r="U30">
            <v>242</v>
          </cell>
        </row>
        <row r="38">
          <cell r="G38">
            <v>6.2</v>
          </cell>
          <cell r="L38">
            <v>6.2</v>
          </cell>
          <cell r="U38">
            <v>6.2</v>
          </cell>
        </row>
        <row r="39">
          <cell r="G39">
            <v>18</v>
          </cell>
          <cell r="L39">
            <v>21</v>
          </cell>
          <cell r="U39">
            <v>23</v>
          </cell>
        </row>
        <row r="40">
          <cell r="G40">
            <v>48</v>
          </cell>
          <cell r="L40">
            <v>90</v>
          </cell>
          <cell r="U40">
            <v>100</v>
          </cell>
        </row>
        <row r="41">
          <cell r="G41">
            <v>5</v>
          </cell>
          <cell r="L41">
            <v>6</v>
          </cell>
          <cell r="U41">
            <v>6</v>
          </cell>
        </row>
        <row r="42">
          <cell r="G42">
            <v>6.2</v>
          </cell>
          <cell r="L42">
            <v>6.2</v>
          </cell>
          <cell r="U42">
            <v>6.2</v>
          </cell>
        </row>
        <row r="43">
          <cell r="G43">
            <v>66</v>
          </cell>
          <cell r="L43">
            <v>119</v>
          </cell>
          <cell r="U43">
            <v>151</v>
          </cell>
        </row>
        <row r="44">
          <cell r="G44">
            <v>3</v>
          </cell>
          <cell r="L44">
            <v>40</v>
          </cell>
          <cell r="U44">
            <v>5</v>
          </cell>
        </row>
        <row r="45">
          <cell r="G45">
            <v>124</v>
          </cell>
          <cell r="L45">
            <v>178</v>
          </cell>
          <cell r="U45">
            <v>198</v>
          </cell>
        </row>
        <row r="46">
          <cell r="G46">
            <v>68</v>
          </cell>
          <cell r="L46">
            <v>125</v>
          </cell>
          <cell r="U46">
            <v>126</v>
          </cell>
        </row>
        <row r="47">
          <cell r="G47">
            <v>90</v>
          </cell>
          <cell r="L47">
            <v>151</v>
          </cell>
          <cell r="U47">
            <v>140</v>
          </cell>
        </row>
        <row r="48">
          <cell r="G48">
            <v>42</v>
          </cell>
          <cell r="L48">
            <v>58</v>
          </cell>
          <cell r="U48">
            <v>72</v>
          </cell>
        </row>
        <row r="49">
          <cell r="G49">
            <v>20</v>
          </cell>
          <cell r="L49">
            <v>23</v>
          </cell>
          <cell r="U49">
            <v>23</v>
          </cell>
        </row>
        <row r="50">
          <cell r="G50">
            <v>42</v>
          </cell>
          <cell r="L50">
            <v>59</v>
          </cell>
          <cell r="U50">
            <v>70</v>
          </cell>
        </row>
        <row r="51">
          <cell r="G51">
            <v>52</v>
          </cell>
          <cell r="L51">
            <v>89</v>
          </cell>
          <cell r="U51">
            <v>111</v>
          </cell>
        </row>
        <row r="52">
          <cell r="G52">
            <v>6.2</v>
          </cell>
          <cell r="L52">
            <v>6.2</v>
          </cell>
          <cell r="U52">
            <v>6.2</v>
          </cell>
        </row>
        <row r="53">
          <cell r="G53">
            <v>37</v>
          </cell>
          <cell r="L53">
            <v>65</v>
          </cell>
          <cell r="U53">
            <v>71</v>
          </cell>
        </row>
        <row r="54">
          <cell r="G54">
            <v>74</v>
          </cell>
          <cell r="L54">
            <v>126</v>
          </cell>
          <cell r="U54">
            <v>119</v>
          </cell>
        </row>
        <row r="55">
          <cell r="G55">
            <v>61</v>
          </cell>
          <cell r="L55">
            <v>151</v>
          </cell>
          <cell r="U55">
            <v>107</v>
          </cell>
        </row>
        <row r="56">
          <cell r="G56">
            <v>47</v>
          </cell>
          <cell r="L56">
            <v>68</v>
          </cell>
          <cell r="U56">
            <v>77</v>
          </cell>
        </row>
        <row r="57">
          <cell r="G57">
            <v>6.2</v>
          </cell>
          <cell r="L57">
            <v>6.2</v>
          </cell>
          <cell r="U57">
            <v>6.2</v>
          </cell>
        </row>
        <row r="58">
          <cell r="G58">
            <v>86</v>
          </cell>
          <cell r="L58">
            <v>110</v>
          </cell>
          <cell r="U58">
            <v>128</v>
          </cell>
        </row>
        <row r="60">
          <cell r="G60">
            <v>6.37</v>
          </cell>
          <cell r="L60">
            <v>6.31</v>
          </cell>
          <cell r="U60">
            <v>6.48</v>
          </cell>
        </row>
        <row r="61">
          <cell r="G61">
            <v>45</v>
          </cell>
          <cell r="L61">
            <v>82</v>
          </cell>
          <cell r="U61">
            <v>94</v>
          </cell>
        </row>
        <row r="62">
          <cell r="G62">
            <v>66</v>
          </cell>
          <cell r="L62">
            <v>100</v>
          </cell>
          <cell r="U62">
            <v>124</v>
          </cell>
        </row>
        <row r="63">
          <cell r="G63">
            <v>79</v>
          </cell>
          <cell r="L63">
            <v>147</v>
          </cell>
          <cell r="U63">
            <v>155</v>
          </cell>
        </row>
        <row r="64">
          <cell r="G64">
            <v>6.42</v>
          </cell>
          <cell r="L64">
            <v>6.4</v>
          </cell>
          <cell r="U64">
            <v>6.36</v>
          </cell>
        </row>
        <row r="65">
          <cell r="G65">
            <v>17</v>
          </cell>
          <cell r="L65">
            <v>26</v>
          </cell>
          <cell r="U65">
            <v>20</v>
          </cell>
        </row>
        <row r="66">
          <cell r="G66">
            <v>115</v>
          </cell>
          <cell r="L66">
            <v>144</v>
          </cell>
          <cell r="U66">
            <v>150</v>
          </cell>
        </row>
        <row r="67">
          <cell r="G67">
            <v>32</v>
          </cell>
          <cell r="L67">
            <v>54</v>
          </cell>
          <cell r="U67">
            <v>60</v>
          </cell>
        </row>
        <row r="72">
          <cell r="G72">
            <v>6.34</v>
          </cell>
          <cell r="L72">
            <v>6.32</v>
          </cell>
          <cell r="U72">
            <v>6.28</v>
          </cell>
        </row>
        <row r="73">
          <cell r="G73">
            <v>105.89</v>
          </cell>
          <cell r="L73">
            <v>172.24</v>
          </cell>
          <cell r="U73">
            <v>203.46</v>
          </cell>
        </row>
        <row r="74">
          <cell r="G74">
            <v>63.94</v>
          </cell>
          <cell r="L74">
            <v>102.77</v>
          </cell>
          <cell r="U74">
            <v>114.38</v>
          </cell>
        </row>
        <row r="75">
          <cell r="G75">
            <v>123</v>
          </cell>
          <cell r="L75">
            <v>270</v>
          </cell>
          <cell r="U75">
            <v>214</v>
          </cell>
        </row>
        <row r="76">
          <cell r="G76">
            <v>41.48</v>
          </cell>
          <cell r="L76">
            <v>85.55</v>
          </cell>
          <cell r="U76">
            <v>87.76</v>
          </cell>
        </row>
        <row r="77">
          <cell r="G77">
            <v>54.7</v>
          </cell>
          <cell r="L77">
            <v>84.45</v>
          </cell>
          <cell r="U77">
            <v>103.82</v>
          </cell>
        </row>
        <row r="78">
          <cell r="G78">
            <v>111.24</v>
          </cell>
          <cell r="L78">
            <v>111.24</v>
          </cell>
          <cell r="U78">
            <v>111.24</v>
          </cell>
        </row>
        <row r="79">
          <cell r="G79">
            <v>34.44</v>
          </cell>
          <cell r="L79">
            <v>57.16</v>
          </cell>
          <cell r="U79">
            <v>68.09</v>
          </cell>
        </row>
        <row r="80">
          <cell r="G80">
            <v>6.31</v>
          </cell>
          <cell r="L80">
            <v>6.29</v>
          </cell>
          <cell r="U80">
            <v>6.25</v>
          </cell>
        </row>
        <row r="81">
          <cell r="G81">
            <v>63.84</v>
          </cell>
          <cell r="L81">
            <v>140.6</v>
          </cell>
          <cell r="U81">
            <v>139.03</v>
          </cell>
        </row>
        <row r="82">
          <cell r="G82">
            <v>16</v>
          </cell>
          <cell r="L82">
            <v>24.89</v>
          </cell>
          <cell r="U82">
            <v>27.74</v>
          </cell>
        </row>
        <row r="83">
          <cell r="G83">
            <v>41.26</v>
          </cell>
          <cell r="L83">
            <v>68.819999999999993</v>
          </cell>
          <cell r="U83">
            <v>78.39</v>
          </cell>
        </row>
        <row r="84">
          <cell r="G84">
            <v>22.69</v>
          </cell>
          <cell r="L84">
            <v>50</v>
          </cell>
          <cell r="U84">
            <v>47.26</v>
          </cell>
        </row>
        <row r="85">
          <cell r="G85">
            <v>63.94</v>
          </cell>
          <cell r="L85">
            <v>102.77</v>
          </cell>
          <cell r="U85">
            <v>114.38</v>
          </cell>
        </row>
        <row r="89">
          <cell r="G89">
            <v>6</v>
          </cell>
          <cell r="L89">
            <v>6</v>
          </cell>
          <cell r="U89">
            <v>6</v>
          </cell>
          <cell r="Y89">
            <v>6</v>
          </cell>
        </row>
        <row r="90">
          <cell r="G90">
            <v>27</v>
          </cell>
          <cell r="L90">
            <v>50</v>
          </cell>
          <cell r="U90">
            <v>48</v>
          </cell>
          <cell r="Y90">
            <v>38</v>
          </cell>
        </row>
        <row r="91">
          <cell r="G91">
            <v>90</v>
          </cell>
          <cell r="L91">
            <v>161</v>
          </cell>
          <cell r="U91">
            <v>169</v>
          </cell>
        </row>
        <row r="92">
          <cell r="G92">
            <v>81</v>
          </cell>
          <cell r="L92">
            <v>132</v>
          </cell>
          <cell r="U92">
            <v>139</v>
          </cell>
          <cell r="Y92">
            <v>124</v>
          </cell>
        </row>
        <row r="93">
          <cell r="G93">
            <v>6</v>
          </cell>
          <cell r="L93">
            <v>6</v>
          </cell>
          <cell r="U93">
            <v>6</v>
          </cell>
          <cell r="Y93">
            <v>6</v>
          </cell>
        </row>
        <row r="94">
          <cell r="G94">
            <v>109</v>
          </cell>
          <cell r="L94">
            <v>171</v>
          </cell>
          <cell r="U94">
            <v>206</v>
          </cell>
          <cell r="Y94">
            <v>195</v>
          </cell>
        </row>
        <row r="95">
          <cell r="G95">
            <v>35</v>
          </cell>
          <cell r="L95">
            <v>50</v>
          </cell>
          <cell r="U95">
            <v>65</v>
          </cell>
          <cell r="Y95">
            <v>66</v>
          </cell>
        </row>
        <row r="96">
          <cell r="G96">
            <v>13</v>
          </cell>
          <cell r="L96">
            <v>23</v>
          </cell>
          <cell r="U96">
            <v>21</v>
          </cell>
          <cell r="Y96">
            <v>21</v>
          </cell>
        </row>
        <row r="97">
          <cell r="G97">
            <v>179</v>
          </cell>
          <cell r="L97">
            <v>279</v>
          </cell>
          <cell r="U97">
            <v>279</v>
          </cell>
          <cell r="Y97">
            <v>249</v>
          </cell>
        </row>
        <row r="106">
          <cell r="G106">
            <v>6.4</v>
          </cell>
          <cell r="L106">
            <v>6.4</v>
          </cell>
          <cell r="U106">
            <v>6.4</v>
          </cell>
          <cell r="Y106">
            <v>6.4</v>
          </cell>
        </row>
        <row r="107">
          <cell r="G107">
            <v>36</v>
          </cell>
          <cell r="L107">
            <v>65</v>
          </cell>
          <cell r="U107">
            <v>56</v>
          </cell>
          <cell r="Y107">
            <v>64</v>
          </cell>
        </row>
        <row r="108">
          <cell r="G108">
            <v>33</v>
          </cell>
          <cell r="L108">
            <v>51</v>
          </cell>
          <cell r="U108">
            <v>55</v>
          </cell>
          <cell r="Y108">
            <v>60</v>
          </cell>
        </row>
        <row r="109">
          <cell r="G109">
            <v>43</v>
          </cell>
          <cell r="L109">
            <v>82</v>
          </cell>
          <cell r="U109">
            <v>83</v>
          </cell>
          <cell r="Y109">
            <v>62</v>
          </cell>
        </row>
        <row r="110">
          <cell r="G110">
            <v>20</v>
          </cell>
          <cell r="L110">
            <v>33</v>
          </cell>
          <cell r="U110">
            <v>30</v>
          </cell>
          <cell r="Y110">
            <v>30</v>
          </cell>
        </row>
        <row r="111">
          <cell r="G111">
            <v>8</v>
          </cell>
          <cell r="L111">
            <v>16</v>
          </cell>
          <cell r="U111">
            <v>13</v>
          </cell>
          <cell r="Y111">
            <v>13</v>
          </cell>
        </row>
        <row r="112">
          <cell r="G112">
            <v>6.3</v>
          </cell>
          <cell r="L112">
            <v>6.3</v>
          </cell>
          <cell r="U112">
            <v>6.3</v>
          </cell>
          <cell r="Y112">
            <v>6.3</v>
          </cell>
        </row>
        <row r="113">
          <cell r="G113">
            <v>17</v>
          </cell>
          <cell r="L113">
            <v>26</v>
          </cell>
          <cell r="U113">
            <v>27</v>
          </cell>
          <cell r="Y113">
            <v>31</v>
          </cell>
        </row>
        <row r="114">
          <cell r="G114">
            <v>21</v>
          </cell>
          <cell r="L114">
            <v>36</v>
          </cell>
          <cell r="U114">
            <v>33</v>
          </cell>
          <cell r="Y114">
            <v>35</v>
          </cell>
        </row>
        <row r="115">
          <cell r="G115">
            <v>8</v>
          </cell>
          <cell r="L115">
            <v>41</v>
          </cell>
          <cell r="U115">
            <v>26</v>
          </cell>
          <cell r="Y115">
            <v>9</v>
          </cell>
        </row>
        <row r="116">
          <cell r="G116">
            <v>76</v>
          </cell>
          <cell r="L116">
            <v>117</v>
          </cell>
          <cell r="U116">
            <v>117</v>
          </cell>
          <cell r="Y116">
            <v>130</v>
          </cell>
        </row>
        <row r="117">
          <cell r="G117">
            <v>59</v>
          </cell>
          <cell r="L117">
            <v>94</v>
          </cell>
          <cell r="U117">
            <v>93</v>
          </cell>
          <cell r="Y117">
            <v>116</v>
          </cell>
        </row>
        <row r="118">
          <cell r="G118">
            <v>25</v>
          </cell>
          <cell r="L118">
            <v>40</v>
          </cell>
          <cell r="U118">
            <v>47</v>
          </cell>
          <cell r="Y118">
            <v>40</v>
          </cell>
        </row>
        <row r="119">
          <cell r="G119">
            <v>27</v>
          </cell>
          <cell r="L119">
            <v>38</v>
          </cell>
          <cell r="U119">
            <v>38</v>
          </cell>
          <cell r="Y119">
            <v>39</v>
          </cell>
        </row>
        <row r="122">
          <cell r="G122">
            <v>6.32</v>
          </cell>
          <cell r="L122">
            <v>6.32</v>
          </cell>
          <cell r="U122">
            <v>6.32</v>
          </cell>
          <cell r="Y122">
            <v>6.32</v>
          </cell>
        </row>
        <row r="123">
          <cell r="G123">
            <v>78</v>
          </cell>
          <cell r="L123">
            <v>131</v>
          </cell>
          <cell r="U123">
            <v>158</v>
          </cell>
          <cell r="Y123">
            <v>138</v>
          </cell>
        </row>
        <row r="124">
          <cell r="G124">
            <v>54</v>
          </cell>
          <cell r="L124">
            <v>82</v>
          </cell>
          <cell r="U124">
            <v>110</v>
          </cell>
          <cell r="Y124">
            <v>106</v>
          </cell>
        </row>
        <row r="125">
          <cell r="G125">
            <v>6</v>
          </cell>
          <cell r="L125">
            <v>6</v>
          </cell>
          <cell r="U125">
            <v>6</v>
          </cell>
          <cell r="Y125">
            <v>6</v>
          </cell>
        </row>
        <row r="126">
          <cell r="G126">
            <v>109</v>
          </cell>
          <cell r="L126">
            <v>194</v>
          </cell>
          <cell r="U126">
            <v>233</v>
          </cell>
          <cell r="Y126">
            <v>211</v>
          </cell>
        </row>
        <row r="127">
          <cell r="G127">
            <v>18</v>
          </cell>
          <cell r="L127">
            <v>51</v>
          </cell>
          <cell r="U127">
            <v>22</v>
          </cell>
          <cell r="Y127">
            <v>17</v>
          </cell>
        </row>
        <row r="128">
          <cell r="G128">
            <v>67</v>
          </cell>
          <cell r="L128">
            <v>127</v>
          </cell>
          <cell r="U128">
            <v>138</v>
          </cell>
          <cell r="Y128">
            <v>132</v>
          </cell>
        </row>
        <row r="129">
          <cell r="G129">
            <v>6</v>
          </cell>
          <cell r="L129">
            <v>6</v>
          </cell>
          <cell r="U129">
            <v>6</v>
          </cell>
          <cell r="Y129">
            <v>6</v>
          </cell>
        </row>
        <row r="130">
          <cell r="G130">
            <v>34</v>
          </cell>
          <cell r="L130">
            <v>104</v>
          </cell>
          <cell r="U130">
            <v>60</v>
          </cell>
          <cell r="Y130">
            <v>47</v>
          </cell>
        </row>
        <row r="131">
          <cell r="G131">
            <v>62</v>
          </cell>
          <cell r="L131">
            <v>108</v>
          </cell>
          <cell r="U131">
            <v>127</v>
          </cell>
          <cell r="Y131">
            <v>125</v>
          </cell>
        </row>
        <row r="134">
          <cell r="G134">
            <v>6.2</v>
          </cell>
          <cell r="L134">
            <v>6.2</v>
          </cell>
          <cell r="U134">
            <v>6.2</v>
          </cell>
          <cell r="Y134">
            <v>6.2</v>
          </cell>
        </row>
        <row r="135">
          <cell r="G135">
            <v>66</v>
          </cell>
          <cell r="L135">
            <v>113</v>
          </cell>
          <cell r="U135">
            <v>113</v>
          </cell>
          <cell r="Y135">
            <v>123</v>
          </cell>
        </row>
        <row r="136">
          <cell r="G136">
            <v>20</v>
          </cell>
          <cell r="L136">
            <v>39</v>
          </cell>
          <cell r="U136">
            <v>43</v>
          </cell>
          <cell r="Y136">
            <v>50</v>
          </cell>
        </row>
        <row r="141">
          <cell r="G141">
            <v>6.1</v>
          </cell>
          <cell r="L141">
            <v>6.1</v>
          </cell>
          <cell r="U141">
            <v>6.1</v>
          </cell>
          <cell r="Y141">
            <v>6.1</v>
          </cell>
        </row>
        <row r="142">
          <cell r="G142">
            <v>17</v>
          </cell>
          <cell r="L142">
            <v>26</v>
          </cell>
          <cell r="U142">
            <v>24</v>
          </cell>
          <cell r="Y142">
            <v>23</v>
          </cell>
        </row>
        <row r="143">
          <cell r="G143">
            <v>43</v>
          </cell>
          <cell r="L143">
            <v>59</v>
          </cell>
          <cell r="U143">
            <v>70</v>
          </cell>
          <cell r="Y143">
            <v>90</v>
          </cell>
        </row>
        <row r="146">
          <cell r="G146">
            <v>6.18</v>
          </cell>
          <cell r="L146">
            <v>6.13</v>
          </cell>
          <cell r="Q146">
            <v>6.14</v>
          </cell>
          <cell r="U146">
            <v>6.2</v>
          </cell>
          <cell r="W146">
            <v>6.24</v>
          </cell>
          <cell r="Y146">
            <v>6.11</v>
          </cell>
        </row>
        <row r="147">
          <cell r="G147">
            <v>83</v>
          </cell>
          <cell r="L147">
            <v>165</v>
          </cell>
          <cell r="Q147">
            <v>138</v>
          </cell>
          <cell r="U147">
            <v>165</v>
          </cell>
          <cell r="W147">
            <v>171</v>
          </cell>
          <cell r="Y147">
            <v>157</v>
          </cell>
        </row>
        <row r="148">
          <cell r="G148">
            <v>6.18</v>
          </cell>
          <cell r="L148">
            <v>6.14</v>
          </cell>
          <cell r="Q148">
            <v>6.15</v>
          </cell>
          <cell r="U148">
            <v>6.21</v>
          </cell>
          <cell r="W148">
            <v>6.26</v>
          </cell>
          <cell r="Y148">
            <v>6.13</v>
          </cell>
        </row>
        <row r="149">
          <cell r="G149">
            <v>30</v>
          </cell>
          <cell r="L149">
            <v>113</v>
          </cell>
          <cell r="Q149">
            <v>105</v>
          </cell>
          <cell r="U149">
            <v>62</v>
          </cell>
          <cell r="W149">
            <v>61</v>
          </cell>
          <cell r="Y149">
            <v>56</v>
          </cell>
        </row>
        <row r="150">
          <cell r="G150">
            <v>6.22</v>
          </cell>
          <cell r="L150">
            <v>6.23</v>
          </cell>
          <cell r="Q150">
            <v>6.25</v>
          </cell>
          <cell r="U150">
            <v>6.22</v>
          </cell>
          <cell r="W150">
            <v>6.21</v>
          </cell>
          <cell r="Y150">
            <v>6.28</v>
          </cell>
        </row>
        <row r="151">
          <cell r="G151">
            <v>34</v>
          </cell>
          <cell r="L151">
            <v>51</v>
          </cell>
          <cell r="Q151">
            <v>56</v>
          </cell>
          <cell r="U151">
            <v>64</v>
          </cell>
          <cell r="W151">
            <v>68</v>
          </cell>
          <cell r="Y151">
            <v>63</v>
          </cell>
        </row>
        <row r="154">
          <cell r="G154">
            <v>6.36</v>
          </cell>
          <cell r="L154">
            <v>6.4</v>
          </cell>
          <cell r="U154">
            <v>6.32</v>
          </cell>
          <cell r="Y154">
            <v>6.32</v>
          </cell>
        </row>
        <row r="155">
          <cell r="G155">
            <v>36</v>
          </cell>
          <cell r="L155">
            <v>72</v>
          </cell>
          <cell r="U155">
            <v>91</v>
          </cell>
          <cell r="Y155">
            <v>50</v>
          </cell>
        </row>
        <row r="156">
          <cell r="G156">
            <v>71</v>
          </cell>
          <cell r="L156">
            <v>127</v>
          </cell>
          <cell r="U156">
            <v>137</v>
          </cell>
          <cell r="Y156">
            <v>117</v>
          </cell>
        </row>
        <row r="157">
          <cell r="G157">
            <v>57</v>
          </cell>
          <cell r="L157">
            <v>103</v>
          </cell>
          <cell r="U157">
            <v>101</v>
          </cell>
          <cell r="Y157">
            <v>76</v>
          </cell>
        </row>
        <row r="158">
          <cell r="G158">
            <v>78</v>
          </cell>
          <cell r="L158">
            <v>133</v>
          </cell>
          <cell r="U158">
            <v>148</v>
          </cell>
          <cell r="Y158">
            <v>134</v>
          </cell>
        </row>
        <row r="159">
          <cell r="G159">
            <v>75</v>
          </cell>
          <cell r="L159">
            <v>111</v>
          </cell>
          <cell r="U159">
            <v>122</v>
          </cell>
          <cell r="Y159">
            <v>116</v>
          </cell>
        </row>
        <row r="160">
          <cell r="G160">
            <v>6.37</v>
          </cell>
          <cell r="L160">
            <v>6.32</v>
          </cell>
          <cell r="U160">
            <v>6.32</v>
          </cell>
          <cell r="Y160">
            <v>6.32</v>
          </cell>
        </row>
        <row r="161">
          <cell r="G161">
            <v>56</v>
          </cell>
          <cell r="L161">
            <v>98</v>
          </cell>
          <cell r="U161">
            <v>136</v>
          </cell>
          <cell r="Y161">
            <v>74</v>
          </cell>
        </row>
        <row r="162">
          <cell r="G162">
            <v>65</v>
          </cell>
          <cell r="L162">
            <v>130</v>
          </cell>
          <cell r="U162">
            <v>131</v>
          </cell>
          <cell r="Y162">
            <v>86</v>
          </cell>
        </row>
        <row r="163">
          <cell r="G163">
            <v>79</v>
          </cell>
          <cell r="L163">
            <v>132</v>
          </cell>
          <cell r="U163">
            <v>150</v>
          </cell>
          <cell r="Y163">
            <v>139</v>
          </cell>
        </row>
        <row r="164">
          <cell r="G164">
            <v>35</v>
          </cell>
          <cell r="L164">
            <v>59</v>
          </cell>
          <cell r="U164">
            <v>79</v>
          </cell>
          <cell r="Y164">
            <v>67</v>
          </cell>
        </row>
        <row r="167">
          <cell r="G167">
            <v>6.37</v>
          </cell>
          <cell r="L167">
            <v>6.38</v>
          </cell>
          <cell r="Q167">
            <v>6.37</v>
          </cell>
          <cell r="U167">
            <v>6.38</v>
          </cell>
          <cell r="W167">
            <v>6.39</v>
          </cell>
          <cell r="Y167">
            <v>6.39</v>
          </cell>
        </row>
        <row r="168">
          <cell r="G168">
            <v>55.75</v>
          </cell>
          <cell r="L168">
            <v>96.19</v>
          </cell>
          <cell r="Q168">
            <v>100.12</v>
          </cell>
          <cell r="U168">
            <v>87.11</v>
          </cell>
          <cell r="W168">
            <v>75.61</v>
          </cell>
          <cell r="Y168">
            <v>62.15</v>
          </cell>
        </row>
        <row r="169">
          <cell r="G169">
            <v>75.25</v>
          </cell>
          <cell r="L169">
            <v>119.5</v>
          </cell>
          <cell r="Q169">
            <v>126.94</v>
          </cell>
          <cell r="U169">
            <v>137.63999999999999</v>
          </cell>
          <cell r="W169">
            <v>127.48</v>
          </cell>
          <cell r="Y169">
            <v>110.55</v>
          </cell>
        </row>
        <row r="174">
          <cell r="G174">
            <v>6.37</v>
          </cell>
          <cell r="L174">
            <v>6.38</v>
          </cell>
          <cell r="Q174">
            <v>6.37</v>
          </cell>
          <cell r="U174">
            <v>6.38</v>
          </cell>
          <cell r="W174">
            <v>6.39</v>
          </cell>
          <cell r="Y174">
            <v>6.39</v>
          </cell>
        </row>
        <row r="175">
          <cell r="G175">
            <v>97.31</v>
          </cell>
          <cell r="L175">
            <v>159.01</v>
          </cell>
          <cell r="Q175">
            <v>152.94999999999999</v>
          </cell>
          <cell r="U175">
            <v>146.56</v>
          </cell>
          <cell r="W175">
            <v>131.08000000000001</v>
          </cell>
          <cell r="Y175">
            <v>138.09</v>
          </cell>
        </row>
        <row r="176">
          <cell r="G176">
            <v>36.18</v>
          </cell>
          <cell r="L176">
            <v>75.55</v>
          </cell>
          <cell r="Q176">
            <v>69.72</v>
          </cell>
          <cell r="U176">
            <v>55.81</v>
          </cell>
          <cell r="W176">
            <v>54.01</v>
          </cell>
          <cell r="Y176">
            <v>49.64</v>
          </cell>
        </row>
        <row r="180">
          <cell r="G180">
            <v>6.2</v>
          </cell>
          <cell r="L180">
            <v>6.2</v>
          </cell>
          <cell r="U180">
            <v>6.2</v>
          </cell>
          <cell r="Y180">
            <v>6.2</v>
          </cell>
        </row>
        <row r="181">
          <cell r="G181">
            <v>62</v>
          </cell>
          <cell r="L181">
            <v>83</v>
          </cell>
          <cell r="U181">
            <v>82</v>
          </cell>
          <cell r="Y181">
            <v>72</v>
          </cell>
        </row>
        <row r="182">
          <cell r="G182">
            <v>53</v>
          </cell>
          <cell r="L182">
            <v>75</v>
          </cell>
          <cell r="U182">
            <v>83</v>
          </cell>
          <cell r="Y182">
            <v>73</v>
          </cell>
        </row>
        <row r="183">
          <cell r="G183">
            <v>6.2</v>
          </cell>
          <cell r="L183">
            <v>80</v>
          </cell>
          <cell r="U183">
            <v>6.2</v>
          </cell>
          <cell r="Y183">
            <v>6.2</v>
          </cell>
        </row>
        <row r="184">
          <cell r="G184">
            <v>74</v>
          </cell>
          <cell r="U184">
            <v>94</v>
          </cell>
          <cell r="Y184">
            <v>80</v>
          </cell>
        </row>
        <row r="188">
          <cell r="G188">
            <v>3</v>
          </cell>
          <cell r="L188">
            <v>3</v>
          </cell>
          <cell r="N188">
            <v>3</v>
          </cell>
          <cell r="Y188">
            <v>0</v>
          </cell>
        </row>
        <row r="189">
          <cell r="G189">
            <v>6.2</v>
          </cell>
        </row>
        <row r="190">
          <cell r="G190">
            <v>102</v>
          </cell>
          <cell r="L190">
            <v>186</v>
          </cell>
          <cell r="N190">
            <v>210</v>
          </cell>
          <cell r="Y190">
            <v>162</v>
          </cell>
        </row>
        <row r="191">
          <cell r="G191">
            <v>31</v>
          </cell>
          <cell r="L191">
            <v>75</v>
          </cell>
          <cell r="N191">
            <v>87</v>
          </cell>
          <cell r="Y191">
            <v>39</v>
          </cell>
        </row>
        <row r="193">
          <cell r="G193">
            <v>6.35</v>
          </cell>
          <cell r="L193">
            <v>6.25</v>
          </cell>
          <cell r="U193">
            <v>6.22</v>
          </cell>
          <cell r="Y193">
            <v>6.22</v>
          </cell>
        </row>
        <row r="194">
          <cell r="G194">
            <v>41</v>
          </cell>
          <cell r="L194">
            <v>51</v>
          </cell>
          <cell r="U194">
            <v>58</v>
          </cell>
          <cell r="Y194">
            <v>67</v>
          </cell>
        </row>
        <row r="195">
          <cell r="G195">
            <v>6.35</v>
          </cell>
          <cell r="L195">
            <v>6.25</v>
          </cell>
          <cell r="U195">
            <v>6.25</v>
          </cell>
          <cell r="Y195">
            <v>6.25</v>
          </cell>
        </row>
        <row r="196">
          <cell r="G196">
            <v>22</v>
          </cell>
          <cell r="L196">
            <v>35</v>
          </cell>
          <cell r="U196">
            <v>36</v>
          </cell>
          <cell r="Y196">
            <v>30</v>
          </cell>
        </row>
        <row r="198">
          <cell r="G198">
            <v>6.3</v>
          </cell>
          <cell r="L198">
            <v>6.3</v>
          </cell>
          <cell r="U198">
            <v>6.3</v>
          </cell>
          <cell r="Y198">
            <v>6.3</v>
          </cell>
        </row>
        <row r="199">
          <cell r="G199">
            <v>40</v>
          </cell>
          <cell r="L199">
            <v>64</v>
          </cell>
          <cell r="U199">
            <v>86</v>
          </cell>
          <cell r="Y199">
            <v>71</v>
          </cell>
        </row>
        <row r="200">
          <cell r="G200">
            <v>43</v>
          </cell>
          <cell r="L200">
            <v>68</v>
          </cell>
          <cell r="U200">
            <v>74</v>
          </cell>
          <cell r="Y200">
            <v>64</v>
          </cell>
        </row>
        <row r="201">
          <cell r="G201">
            <v>6.2</v>
          </cell>
          <cell r="L201">
            <v>6.2</v>
          </cell>
          <cell r="U201">
            <v>6.2</v>
          </cell>
          <cell r="Y201">
            <v>6.2</v>
          </cell>
        </row>
        <row r="202">
          <cell r="G202">
            <v>40</v>
          </cell>
          <cell r="L202">
            <v>74</v>
          </cell>
          <cell r="U202">
            <v>95</v>
          </cell>
          <cell r="Y202">
            <v>63</v>
          </cell>
        </row>
        <row r="203">
          <cell r="G203">
            <v>98</v>
          </cell>
          <cell r="L203">
            <v>185</v>
          </cell>
          <cell r="U203">
            <v>207</v>
          </cell>
          <cell r="Y203">
            <v>176</v>
          </cell>
        </row>
        <row r="208">
          <cell r="G208">
            <v>6.2</v>
          </cell>
          <cell r="L208">
            <v>6.2</v>
          </cell>
          <cell r="U208">
            <v>6.2</v>
          </cell>
        </row>
        <row r="209">
          <cell r="G209">
            <v>0</v>
          </cell>
          <cell r="L209">
            <v>0</v>
          </cell>
          <cell r="U209">
            <v>0</v>
          </cell>
        </row>
        <row r="211">
          <cell r="G211">
            <v>6.1</v>
          </cell>
          <cell r="L211">
            <v>6.1</v>
          </cell>
          <cell r="U211">
            <v>6.1</v>
          </cell>
          <cell r="Y211">
            <v>6.1</v>
          </cell>
        </row>
        <row r="212">
          <cell r="G212">
            <v>96</v>
          </cell>
          <cell r="L212">
            <v>157</v>
          </cell>
          <cell r="U212">
            <v>160</v>
          </cell>
          <cell r="Y212">
            <v>155</v>
          </cell>
        </row>
        <row r="213">
          <cell r="G213">
            <v>41</v>
          </cell>
          <cell r="L213">
            <v>51</v>
          </cell>
          <cell r="U213">
            <v>67</v>
          </cell>
          <cell r="Y213">
            <v>57</v>
          </cell>
        </row>
        <row r="214">
          <cell r="G214">
            <v>38</v>
          </cell>
          <cell r="L214">
            <v>49</v>
          </cell>
          <cell r="U214">
            <v>55</v>
          </cell>
          <cell r="Y214">
            <v>52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9"/>
  <sheetViews>
    <sheetView tabSelected="1" workbookViewId="0">
      <selection sqref="A1:Y1"/>
    </sheetView>
  </sheetViews>
  <sheetFormatPr defaultRowHeight="15" x14ac:dyDescent="0.25"/>
  <cols>
    <col min="2" max="4" width="5.28515625" customWidth="1"/>
    <col min="5" max="5" width="5.5703125" customWidth="1"/>
    <col min="6" max="8" width="5.28515625" customWidth="1"/>
    <col min="9" max="9" width="6.140625" customWidth="1"/>
    <col min="10" max="10" width="5.85546875" customWidth="1"/>
    <col min="11" max="12" width="5.28515625" customWidth="1"/>
    <col min="13" max="13" width="6.140625" customWidth="1"/>
    <col min="14" max="15" width="5.7109375" customWidth="1"/>
    <col min="16" max="16" width="5.28515625" customWidth="1"/>
    <col min="17" max="17" width="5.5703125" customWidth="1"/>
    <col min="18" max="25" width="5.28515625" customWidth="1"/>
    <col min="26" max="28" width="6.7109375" customWidth="1"/>
  </cols>
  <sheetData>
    <row r="1" spans="1:30" ht="15.75" x14ac:dyDescent="0.25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</row>
    <row r="2" spans="1:30" ht="0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</row>
    <row r="3" spans="1:30" ht="12" customHeigh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</row>
    <row r="4" spans="1:30" x14ac:dyDescent="0.25">
      <c r="A4" s="6" t="s">
        <v>1</v>
      </c>
      <c r="B4" s="7" t="s">
        <v>2</v>
      </c>
      <c r="C4" s="8"/>
      <c r="D4" s="8"/>
      <c r="E4" s="8"/>
      <c r="F4" s="8"/>
      <c r="G4" s="9"/>
      <c r="H4" s="7" t="s">
        <v>3</v>
      </c>
      <c r="I4" s="8"/>
      <c r="J4" s="8"/>
      <c r="K4" s="8"/>
      <c r="L4" s="8"/>
      <c r="M4" s="9"/>
      <c r="N4" s="7" t="s">
        <v>4</v>
      </c>
      <c r="O4" s="8"/>
      <c r="P4" s="8"/>
      <c r="Q4" s="8"/>
      <c r="R4" s="8"/>
      <c r="S4" s="9"/>
      <c r="T4" s="7" t="s">
        <v>5</v>
      </c>
      <c r="U4" s="8"/>
      <c r="V4" s="8"/>
      <c r="W4" s="8"/>
      <c r="X4" s="8"/>
      <c r="Y4" s="9"/>
    </row>
    <row r="5" spans="1:30" x14ac:dyDescent="0.25">
      <c r="A5" s="6"/>
      <c r="B5" s="10" t="str">
        <f>'[1]Замеры РП'!$E$4</f>
        <v>4.00</v>
      </c>
      <c r="C5" s="10" t="str">
        <f>'[1]Замеры РП'!$F$4</f>
        <v>9.00</v>
      </c>
      <c r="D5" s="10" t="str">
        <f>'[1]Замеры РП'!$G$4</f>
        <v>14.00</v>
      </c>
      <c r="E5" s="10" t="str">
        <f>'[1]Замеры РП'!$H$4</f>
        <v>18.00</v>
      </c>
      <c r="F5" s="10" t="str">
        <f>'[1]Замеры РП'!$I$4</f>
        <v>20.00</v>
      </c>
      <c r="G5" s="10" t="str">
        <f>'[1]Замеры РП'!$J$4</f>
        <v>22.00</v>
      </c>
      <c r="H5" s="10" t="str">
        <f>'[1]Замеры РП'!$E$4</f>
        <v>4.00</v>
      </c>
      <c r="I5" s="10" t="str">
        <f>'[1]Замеры РП'!$F$4</f>
        <v>9.00</v>
      </c>
      <c r="J5" s="10" t="str">
        <f>'[1]Замеры РП'!$G$4</f>
        <v>14.00</v>
      </c>
      <c r="K5" s="10" t="str">
        <f>'[1]Замеры РП'!$H$4</f>
        <v>18.00</v>
      </c>
      <c r="L5" s="10" t="str">
        <f>'[1]Замеры РП'!$I$4</f>
        <v>20.00</v>
      </c>
      <c r="M5" s="10" t="str">
        <f>'[1]Замеры РП'!$J$4</f>
        <v>22.00</v>
      </c>
      <c r="N5" s="10" t="str">
        <f>'[1]Замеры РП'!$E$4</f>
        <v>4.00</v>
      </c>
      <c r="O5" s="10" t="str">
        <f>'[1]Замеры РП'!$F$4</f>
        <v>9.00</v>
      </c>
      <c r="P5" s="10" t="str">
        <f>'[1]Замеры РП'!$G$4</f>
        <v>14.00</v>
      </c>
      <c r="Q5" s="10" t="str">
        <f>'[1]Замеры РП'!$H$4</f>
        <v>18.00</v>
      </c>
      <c r="R5" s="10" t="str">
        <f>'[1]Замеры РП'!$I$4</f>
        <v>20.00</v>
      </c>
      <c r="S5" s="10" t="str">
        <f>'[1]Замеры РП'!$J$4</f>
        <v>22.00</v>
      </c>
      <c r="T5" s="10" t="str">
        <f>'[1]Замеры РП'!$E$4</f>
        <v>4.00</v>
      </c>
      <c r="U5" s="10" t="str">
        <f>'[1]Замеры РП'!$F$4</f>
        <v>9.00</v>
      </c>
      <c r="V5" s="10" t="str">
        <f>'[1]Замеры РП'!$G$4</f>
        <v>14.00</v>
      </c>
      <c r="W5" s="10" t="str">
        <f>'[1]Замеры РП'!$H$4</f>
        <v>18.00</v>
      </c>
      <c r="X5" s="10" t="str">
        <f>'[1]Замеры РП'!$I$4</f>
        <v>20.00</v>
      </c>
      <c r="Y5" s="10" t="str">
        <f>'[1]Замеры РП'!$J$4</f>
        <v>22.00</v>
      </c>
    </row>
    <row r="6" spans="1:30" x14ac:dyDescent="0.25">
      <c r="A6" s="11" t="s">
        <v>6</v>
      </c>
      <c r="B6" s="11">
        <f>'[1]Замеры ИСК'!G7</f>
        <v>63.71</v>
      </c>
      <c r="C6" s="11">
        <f>'[1]Замеры ИСК'!L7</f>
        <v>82.09</v>
      </c>
      <c r="D6" s="11">
        <f>'[1]Замеры ИСК'!Q7</f>
        <v>95.66</v>
      </c>
      <c r="E6" s="11">
        <f>'[1]Замеры ИСК'!U7</f>
        <v>90.27</v>
      </c>
      <c r="F6" s="11">
        <f>'[1]Замеры ИСК'!W7</f>
        <v>96.82</v>
      </c>
      <c r="G6" s="11">
        <f>'[1]Замеры ИСК'!Y7</f>
        <v>88.99</v>
      </c>
      <c r="H6" s="11">
        <f>'[1]Замеры ИСК'!G8</f>
        <v>198.75</v>
      </c>
      <c r="I6" s="11">
        <f>'[1]Замеры ИСК'!L8</f>
        <v>227.1</v>
      </c>
      <c r="J6" s="11">
        <f>'[1]Замеры ИСК'!Q8</f>
        <v>233.35</v>
      </c>
      <c r="K6" s="11">
        <f>'[1]Замеры ИСК'!U8</f>
        <v>241.72</v>
      </c>
      <c r="L6" s="11">
        <f>'[1]Замеры ИСК'!W8</f>
        <v>203.54</v>
      </c>
      <c r="M6" s="11">
        <f>'[1]Замеры ИСК'!Y8</f>
        <v>161.49</v>
      </c>
      <c r="N6" s="11">
        <f>'[1]Замеры ИСК'!G12</f>
        <v>90.49</v>
      </c>
      <c r="O6" s="11">
        <f>'[1]Замеры ИСК'!L12</f>
        <v>121.69</v>
      </c>
      <c r="P6" s="11">
        <f>'[1]Замеры ИСК'!Q12</f>
        <v>121.92</v>
      </c>
      <c r="Q6" s="11">
        <f>'[1]Замеры ИСК'!U12</f>
        <v>110.82</v>
      </c>
      <c r="R6" s="11">
        <f>'[1]Замеры ИСК'!W12</f>
        <v>94.25</v>
      </c>
      <c r="S6" s="11">
        <f>'[1]Замеры ИСК'!Y12</f>
        <v>76.91</v>
      </c>
      <c r="T6" s="12">
        <f>'[1]Замеры ИСК'!G13</f>
        <v>17.309999999999999</v>
      </c>
      <c r="U6" s="12">
        <f>'[1]Замеры ИСК'!L13</f>
        <v>22.69</v>
      </c>
      <c r="V6" s="12">
        <f>'[1]Замеры ИСК'!Q13</f>
        <v>23.09</v>
      </c>
      <c r="W6" s="12">
        <f>'[1]Замеры ИСК'!U13</f>
        <v>19.27</v>
      </c>
      <c r="X6" s="12">
        <f>'[1]Замеры ИСК'!W13</f>
        <v>18.34</v>
      </c>
      <c r="Y6" s="12">
        <f>'[1]Замеры ИСК'!Y13</f>
        <v>16.22</v>
      </c>
    </row>
    <row r="7" spans="1:30" x14ac:dyDescent="0.25">
      <c r="A7" s="11" t="s">
        <v>7</v>
      </c>
      <c r="B7" s="11">
        <f>'[1]Замеры ИСК'!G6</f>
        <v>6.32</v>
      </c>
      <c r="C7" s="11">
        <f>'[1]Замеры ИСК'!L6</f>
        <v>6.29</v>
      </c>
      <c r="D7" s="11">
        <f>'[1]Замеры ИСК'!Q6</f>
        <v>6.34</v>
      </c>
      <c r="E7" s="11">
        <f>'[1]Замеры ИСК'!U6</f>
        <v>6.34</v>
      </c>
      <c r="F7" s="11">
        <f>'[1]Замеры ИСК'!W6</f>
        <v>6.35</v>
      </c>
      <c r="G7" s="11">
        <f>'[1]Замеры ИСК'!Y6</f>
        <v>6.38</v>
      </c>
      <c r="H7" s="11">
        <f>'[1]Замеры ИСК'!G6</f>
        <v>6.32</v>
      </c>
      <c r="I7" s="11">
        <f>'[1]Замеры ИСК'!L6</f>
        <v>6.29</v>
      </c>
      <c r="J7" s="11">
        <f>'[1]Замеры ИСК'!Q6</f>
        <v>6.34</v>
      </c>
      <c r="K7" s="11">
        <f>'[1]Замеры ИСК'!U6</f>
        <v>6.34</v>
      </c>
      <c r="L7" s="11">
        <f>'[1]Замеры ИСК'!W6</f>
        <v>6.35</v>
      </c>
      <c r="M7" s="11">
        <f>'[1]Замеры ИСК'!Y6</f>
        <v>6.38</v>
      </c>
      <c r="N7" s="11">
        <f>'[1]Замеры ИСК'!G10</f>
        <v>6.29</v>
      </c>
      <c r="O7" s="11">
        <f>'[1]Замеры ИСК'!L10</f>
        <v>6.35</v>
      </c>
      <c r="P7" s="11">
        <f>'[1]Замеры ИСК'!Q10</f>
        <v>6.31</v>
      </c>
      <c r="Q7" s="11">
        <f>'[1]Замеры ИСК'!U10</f>
        <v>6.34</v>
      </c>
      <c r="R7" s="11">
        <f>'[1]Замеры ИСК'!W10</f>
        <v>6.32</v>
      </c>
      <c r="S7" s="11">
        <f>'[1]Замеры ИСК'!Y10</f>
        <v>6.35</v>
      </c>
      <c r="T7" s="11">
        <f>'[1]Замеры ИСК'!G10</f>
        <v>6.29</v>
      </c>
      <c r="U7" s="11">
        <f>'[1]Замеры ИСК'!L10</f>
        <v>6.35</v>
      </c>
      <c r="V7" s="11">
        <f>'[1]Замеры ИСК'!Q10</f>
        <v>6.31</v>
      </c>
      <c r="W7" s="11">
        <f>'[1]Замеры ИСК'!U10</f>
        <v>6.34</v>
      </c>
      <c r="X7" s="11">
        <f>'[1]Замеры ИСК'!W10</f>
        <v>6.32</v>
      </c>
      <c r="Y7" s="11">
        <f>'[1]Замеры ИСК'!Y10</f>
        <v>6.35</v>
      </c>
    </row>
    <row r="8" spans="1:30" x14ac:dyDescent="0.25">
      <c r="A8" s="11" t="s">
        <v>8</v>
      </c>
      <c r="B8" s="13">
        <f>1.732*B7*(B6/1000)*0.8</f>
        <v>0.55790796032000001</v>
      </c>
      <c r="C8" s="13">
        <f t="shared" ref="C8:Y8" si="0">1.732*C7*(C6/1000)*0.8</f>
        <v>0.71544915616000015</v>
      </c>
      <c r="D8" s="13">
        <f t="shared" si="0"/>
        <v>0.84034478463999995</v>
      </c>
      <c r="E8" s="13">
        <f t="shared" si="0"/>
        <v>0.79299523007999984</v>
      </c>
      <c r="F8" s="13">
        <f t="shared" si="0"/>
        <v>0.85187657919999982</v>
      </c>
      <c r="G8" s="13">
        <f t="shared" si="0"/>
        <v>0.78668299072000003</v>
      </c>
      <c r="H8" s="13">
        <f t="shared" si="0"/>
        <v>1.74045216</v>
      </c>
      <c r="I8" s="13">
        <f t="shared" si="0"/>
        <v>1.9792727904</v>
      </c>
      <c r="J8" s="13">
        <f t="shared" si="0"/>
        <v>2.0499106783999999</v>
      </c>
      <c r="K8" s="13">
        <f t="shared" si="0"/>
        <v>2.1234386508799998</v>
      </c>
      <c r="L8" s="13">
        <f t="shared" si="0"/>
        <v>1.7908589023999999</v>
      </c>
      <c r="M8" s="13">
        <f t="shared" si="0"/>
        <v>1.4275922707200002</v>
      </c>
      <c r="N8" s="13">
        <f t="shared" si="0"/>
        <v>0.78865871776000007</v>
      </c>
      <c r="O8" s="13">
        <f t="shared" si="0"/>
        <v>1.0706967664</v>
      </c>
      <c r="P8" s="13">
        <f t="shared" si="0"/>
        <v>1.0659631411199999</v>
      </c>
      <c r="Q8" s="13">
        <f t="shared" si="0"/>
        <v>0.97352089727999991</v>
      </c>
      <c r="R8" s="13">
        <f t="shared" si="0"/>
        <v>0.8253464960000001</v>
      </c>
      <c r="S8" s="13">
        <f t="shared" si="0"/>
        <v>0.67669724959999988</v>
      </c>
      <c r="T8" s="13">
        <f t="shared" si="0"/>
        <v>0.15086398944000001</v>
      </c>
      <c r="U8" s="13">
        <f t="shared" si="0"/>
        <v>0.19963932640000001</v>
      </c>
      <c r="V8" s="13">
        <f t="shared" si="0"/>
        <v>0.20187901024000002</v>
      </c>
      <c r="W8" s="13">
        <f t="shared" si="0"/>
        <v>0.16928124607999998</v>
      </c>
      <c r="X8" s="13">
        <f t="shared" si="0"/>
        <v>0.16060323328000001</v>
      </c>
      <c r="Y8" s="13">
        <f t="shared" si="0"/>
        <v>0.14271264319999996</v>
      </c>
    </row>
    <row r="9" spans="1:30" x14ac:dyDescent="0.25">
      <c r="A9" s="6" t="s">
        <v>1</v>
      </c>
      <c r="B9" s="7" t="s">
        <v>9</v>
      </c>
      <c r="C9" s="8"/>
      <c r="D9" s="8"/>
      <c r="E9" s="8"/>
      <c r="F9" s="8"/>
      <c r="G9" s="9"/>
      <c r="H9" s="7" t="s">
        <v>10</v>
      </c>
      <c r="I9" s="8"/>
      <c r="J9" s="8"/>
      <c r="K9" s="8"/>
      <c r="L9" s="8"/>
      <c r="M9" s="9"/>
      <c r="N9" s="7" t="s">
        <v>11</v>
      </c>
      <c r="O9" s="8"/>
      <c r="P9" s="8"/>
      <c r="Q9" s="8"/>
      <c r="R9" s="8"/>
      <c r="S9" s="9"/>
      <c r="T9" s="14"/>
      <c r="U9" s="14"/>
      <c r="V9" s="14"/>
      <c r="W9" s="14"/>
      <c r="X9" s="14"/>
      <c r="Y9" s="14"/>
      <c r="Z9" s="14"/>
      <c r="AA9" s="14"/>
      <c r="AB9" s="14"/>
    </row>
    <row r="10" spans="1:30" x14ac:dyDescent="0.25">
      <c r="A10" s="6"/>
      <c r="B10" s="10" t="str">
        <f>'[1]Замеры РП'!$E$4</f>
        <v>4.00</v>
      </c>
      <c r="C10" s="10" t="str">
        <f>'[1]Замеры РП'!$F$4</f>
        <v>9.00</v>
      </c>
      <c r="D10" s="10" t="str">
        <f>'[1]Замеры РП'!$G$4</f>
        <v>14.00</v>
      </c>
      <c r="E10" s="10" t="str">
        <f>'[1]Замеры РП'!$H$4</f>
        <v>18.00</v>
      </c>
      <c r="F10" s="10" t="str">
        <f>'[1]Замеры РП'!$I$4</f>
        <v>20.00</v>
      </c>
      <c r="G10" s="10" t="str">
        <f>'[1]Замеры РП'!$J$4</f>
        <v>22.00</v>
      </c>
      <c r="H10" s="10" t="str">
        <f>'[1]Замеры РП'!$E$4</f>
        <v>4.00</v>
      </c>
      <c r="I10" s="10" t="str">
        <f>'[1]Замеры РП'!$F$4</f>
        <v>9.00</v>
      </c>
      <c r="J10" s="10" t="str">
        <f>'[1]Замеры РП'!$G$4</f>
        <v>14.00</v>
      </c>
      <c r="K10" s="10" t="str">
        <f>'[1]Замеры РП'!$H$4</f>
        <v>18.00</v>
      </c>
      <c r="L10" s="10" t="str">
        <f>'[1]Замеры РП'!$I$4</f>
        <v>20.00</v>
      </c>
      <c r="M10" s="10" t="str">
        <f>'[1]Замеры РП'!$J$4</f>
        <v>22.00</v>
      </c>
      <c r="N10" s="10" t="str">
        <f>'[1]Замеры РП'!$E$4</f>
        <v>4.00</v>
      </c>
      <c r="O10" s="10" t="str">
        <f>'[1]Замеры РП'!$F$4</f>
        <v>9.00</v>
      </c>
      <c r="P10" s="10" t="str">
        <f>'[1]Замеры РП'!$G$4</f>
        <v>14.00</v>
      </c>
      <c r="Q10" s="10" t="str">
        <f>'[1]Замеры РП'!$H$4</f>
        <v>18.00</v>
      </c>
      <c r="R10" s="10" t="str">
        <f>'[1]Замеры РП'!$I$4</f>
        <v>20.00</v>
      </c>
      <c r="S10" s="10" t="str">
        <f>'[1]Замеры РП'!$J$4</f>
        <v>22.00</v>
      </c>
      <c r="T10" s="14"/>
      <c r="U10" s="14"/>
      <c r="V10" s="14"/>
      <c r="W10" s="14"/>
      <c r="X10" s="14"/>
      <c r="Y10" s="14"/>
      <c r="Z10" s="14"/>
      <c r="AA10" s="14"/>
      <c r="AB10" s="14"/>
    </row>
    <row r="11" spans="1:30" x14ac:dyDescent="0.25">
      <c r="A11" s="11" t="s">
        <v>6</v>
      </c>
      <c r="B11" s="11">
        <f>'[1]Замеры ИСК'!G17</f>
        <v>1.39</v>
      </c>
      <c r="C11" s="11">
        <f>'[1]Замеры ИСК'!L17</f>
        <v>3.47</v>
      </c>
      <c r="D11" s="11">
        <f>'[1]Замеры ИСК'!Q17</f>
        <v>3.54</v>
      </c>
      <c r="E11" s="11">
        <f>'[1]Замеры ИСК'!U17</f>
        <v>0.96</v>
      </c>
      <c r="F11" s="11">
        <f>'[1]Замеры ИСК'!W17</f>
        <v>0.87</v>
      </c>
      <c r="G11" s="11">
        <f>'[1]Замеры ИСК'!Y17</f>
        <v>0.86</v>
      </c>
      <c r="H11" s="11">
        <f>'[1]Замеры ИСК'!G15</f>
        <v>130.36000000000001</v>
      </c>
      <c r="I11" s="11">
        <f>'[1]Замеры ИСК'!L15</f>
        <v>151.88999999999999</v>
      </c>
      <c r="J11" s="11">
        <f>'[1]Замеры ИСК'!Q15</f>
        <v>163.05000000000001</v>
      </c>
      <c r="K11" s="15">
        <f>'[1]Замеры ИСК'!U15</f>
        <v>133.03</v>
      </c>
      <c r="L11" s="15">
        <f>'[1]Замеры ИСК'!W15</f>
        <v>118.57</v>
      </c>
      <c r="M11" s="15">
        <f>'[1]Замеры ИСК'!Y15</f>
        <v>112.12</v>
      </c>
      <c r="N11" s="11">
        <f>'[1]Замеры ИСК'!G11</f>
        <v>81.349999999999994</v>
      </c>
      <c r="O11" s="15">
        <f>'[1]Замеры ИСК'!L11</f>
        <v>123.63</v>
      </c>
      <c r="P11" s="15">
        <f>'[1]Замеры ИСК'!Q11</f>
        <v>120.99</v>
      </c>
      <c r="Q11" s="15">
        <f>'[1]Замеры ИСК'!U11</f>
        <v>100.93</v>
      </c>
      <c r="R11" s="15">
        <f>'[1]Замеры ИСК'!W11</f>
        <v>85.58</v>
      </c>
      <c r="S11" s="15">
        <f>'[1]Замеры ИСК'!Y11</f>
        <v>124.86</v>
      </c>
      <c r="W11" s="14"/>
      <c r="X11" s="14"/>
      <c r="Y11" s="14"/>
      <c r="Z11" s="14"/>
      <c r="AA11" s="14"/>
      <c r="AB11" s="14"/>
    </row>
    <row r="12" spans="1:30" x14ac:dyDescent="0.25">
      <c r="A12" s="11" t="s">
        <v>7</v>
      </c>
      <c r="B12" s="11">
        <f>'[1]Замеры ИСК'!G16</f>
        <v>6.29</v>
      </c>
      <c r="C12" s="11">
        <f>'[1]Замеры ИСК'!L16</f>
        <v>6.35</v>
      </c>
      <c r="D12" s="11">
        <f>'[1]Замеры ИСК'!Q16</f>
        <v>6.31</v>
      </c>
      <c r="E12" s="11">
        <f>'[1]Замеры ИСК'!U16</f>
        <v>6.34</v>
      </c>
      <c r="F12" s="11">
        <f>'[1]Замеры ИСК'!W16</f>
        <v>6.32</v>
      </c>
      <c r="G12" s="11">
        <f>'[1]Замеры ИСК'!Y16</f>
        <v>6.35</v>
      </c>
      <c r="H12" s="11">
        <f>'[1]Замеры ИСК'!G14</f>
        <v>6.32</v>
      </c>
      <c r="I12" s="11">
        <f>'[1]Замеры ИСК'!L14</f>
        <v>6.29</v>
      </c>
      <c r="J12" s="11">
        <f>'[1]Замеры ИСК'!Q14</f>
        <v>6.34</v>
      </c>
      <c r="K12" s="15">
        <f>'[1]Замеры ИСК'!U14</f>
        <v>6.34</v>
      </c>
      <c r="L12" s="15">
        <f>'[1]Замеры ИСК'!W14</f>
        <v>6.35</v>
      </c>
      <c r="M12" s="15">
        <f>'[1]Замеры ИСК'!Y14</f>
        <v>6.38</v>
      </c>
      <c r="N12" s="11">
        <f>'[1]Замеры ИСК'!G10</f>
        <v>6.29</v>
      </c>
      <c r="O12" s="11">
        <f>'[1]Замеры ИСК'!L10</f>
        <v>6.35</v>
      </c>
      <c r="P12" s="11">
        <f>'[1]Замеры ИСК'!Q10</f>
        <v>6.31</v>
      </c>
      <c r="Q12" s="15">
        <f>'[1]Замеры ИСК'!U10</f>
        <v>6.34</v>
      </c>
      <c r="R12" s="15">
        <f>'[1]Замеры ИСК'!W10</f>
        <v>6.32</v>
      </c>
      <c r="S12" s="15">
        <f>'[1]Замеры ИСК'!Y10</f>
        <v>6.35</v>
      </c>
      <c r="W12" s="14"/>
      <c r="X12" s="14"/>
      <c r="Y12" s="14"/>
      <c r="Z12" s="14"/>
      <c r="AA12" s="14"/>
      <c r="AB12" s="14"/>
    </row>
    <row r="13" spans="1:30" x14ac:dyDescent="0.25">
      <c r="A13" s="11" t="s">
        <v>8</v>
      </c>
      <c r="B13" s="13">
        <f t="shared" ref="B13:S13" si="1">1.732*B12*(B11/1000)*0.8</f>
        <v>1.211443936E-2</v>
      </c>
      <c r="C13" s="13">
        <f t="shared" si="1"/>
        <v>3.0531003199999997E-2</v>
      </c>
      <c r="D13" s="13">
        <f t="shared" si="1"/>
        <v>3.0950701440000002E-2</v>
      </c>
      <c r="E13" s="13">
        <f t="shared" si="1"/>
        <v>8.4333158399999986E-3</v>
      </c>
      <c r="F13" s="13">
        <f t="shared" si="1"/>
        <v>7.6185830400000007E-3</v>
      </c>
      <c r="G13" s="13">
        <f t="shared" si="1"/>
        <v>7.5667615999999993E-3</v>
      </c>
      <c r="H13" s="13">
        <f t="shared" si="1"/>
        <v>1.14156147712</v>
      </c>
      <c r="I13" s="13">
        <f t="shared" si="1"/>
        <v>1.32378575136</v>
      </c>
      <c r="J13" s="13">
        <f t="shared" si="1"/>
        <v>1.4323459871999999</v>
      </c>
      <c r="K13" s="13">
        <f t="shared" si="1"/>
        <v>1.16862917312</v>
      </c>
      <c r="L13" s="13">
        <f t="shared" si="1"/>
        <v>1.0432452591999999</v>
      </c>
      <c r="M13" s="13">
        <f t="shared" si="1"/>
        <v>0.9911551513600001</v>
      </c>
      <c r="N13" s="13">
        <f t="shared" si="1"/>
        <v>0.70899974239999997</v>
      </c>
      <c r="O13" s="13">
        <f t="shared" si="1"/>
        <v>1.0877659727999998</v>
      </c>
      <c r="P13" s="13">
        <f t="shared" si="1"/>
        <v>1.0578320246400001</v>
      </c>
      <c r="Q13" s="13">
        <f t="shared" si="1"/>
        <v>0.88664017472000001</v>
      </c>
      <c r="R13" s="13">
        <f t="shared" si="1"/>
        <v>0.74942337536000003</v>
      </c>
      <c r="S13" s="13">
        <f t="shared" si="1"/>
        <v>1.0985882015999999</v>
      </c>
      <c r="W13" s="14"/>
      <c r="X13" s="14"/>
      <c r="Y13" s="14"/>
      <c r="Z13" s="14"/>
      <c r="AA13" s="14"/>
      <c r="AB13" s="14"/>
    </row>
    <row r="14" spans="1:30" x14ac:dyDescent="0.25">
      <c r="A14" s="16"/>
      <c r="B14" s="17"/>
      <c r="C14" s="17"/>
      <c r="D14" s="17"/>
      <c r="E14" s="17"/>
      <c r="F14" s="17"/>
      <c r="G14" s="17"/>
      <c r="H14" s="14"/>
      <c r="I14" s="14"/>
      <c r="J14" s="14"/>
      <c r="K14" s="14"/>
      <c r="L14" s="14"/>
      <c r="M14" s="14"/>
      <c r="N14" s="18"/>
      <c r="O14" s="19"/>
      <c r="P14" s="14"/>
      <c r="Q14" s="14"/>
      <c r="R14" s="14"/>
      <c r="S14" s="14"/>
      <c r="T14" s="18"/>
      <c r="U14" s="20"/>
      <c r="V14" s="14"/>
      <c r="W14" s="14"/>
      <c r="X14" s="14"/>
      <c r="Y14" s="14"/>
      <c r="Z14" s="14"/>
      <c r="AA14" s="14"/>
      <c r="AB14" s="14"/>
    </row>
    <row r="15" spans="1:30" x14ac:dyDescent="0.25">
      <c r="A15" s="21" t="s">
        <v>12</v>
      </c>
      <c r="B15" s="18" t="s">
        <v>13</v>
      </c>
      <c r="C15" s="22" t="str">
        <f>'[1]Замеры РП'!$E$4</f>
        <v>4.00</v>
      </c>
      <c r="D15" s="18" t="s">
        <v>14</v>
      </c>
      <c r="E15" s="23">
        <f>B6+H6+N6+H11+B11+T6+N11</f>
        <v>583.36</v>
      </c>
      <c r="F15" s="14" t="s">
        <v>15</v>
      </c>
      <c r="G15" s="14"/>
      <c r="H15" s="18" t="s">
        <v>16</v>
      </c>
      <c r="I15" s="24">
        <f>B8+H8+N8+T8+H13+B13+N13</f>
        <v>5.1005584863999998</v>
      </c>
      <c r="J15" s="14" t="s">
        <v>17</v>
      </c>
      <c r="O15" s="19"/>
      <c r="P15" s="14"/>
      <c r="Q15" s="14"/>
      <c r="R15" s="14"/>
      <c r="S15" s="14"/>
      <c r="T15" s="18"/>
      <c r="U15" s="20"/>
      <c r="V15" s="14"/>
      <c r="W15" s="14"/>
      <c r="X15" s="14"/>
      <c r="Y15" s="14"/>
      <c r="Z15" s="14"/>
      <c r="AA15" s="14"/>
      <c r="AB15" s="14"/>
    </row>
    <row r="16" spans="1:30" x14ac:dyDescent="0.25">
      <c r="A16" s="14"/>
      <c r="B16" s="18" t="s">
        <v>13</v>
      </c>
      <c r="C16" s="22" t="str">
        <f>'[1]Замеры РП'!$F$4</f>
        <v>9.00</v>
      </c>
      <c r="D16" s="18" t="s">
        <v>14</v>
      </c>
      <c r="E16" s="25">
        <f>C6+I6+O6+U6+I11+C11+O11</f>
        <v>732.56000000000006</v>
      </c>
      <c r="F16" s="14" t="s">
        <v>15</v>
      </c>
      <c r="G16" s="14"/>
      <c r="H16" s="18" t="s">
        <v>16</v>
      </c>
      <c r="I16" s="24">
        <f>C8+I8+O8+U8+I13+C13+O13</f>
        <v>6.4071407667199995</v>
      </c>
      <c r="J16" s="14" t="s">
        <v>17</v>
      </c>
      <c r="O16" s="19"/>
      <c r="P16" s="14"/>
      <c r="Q16" s="14"/>
      <c r="R16" s="14"/>
      <c r="S16" s="14"/>
      <c r="T16" s="18"/>
      <c r="U16" s="20"/>
      <c r="V16" s="14"/>
      <c r="W16" s="14"/>
      <c r="X16" s="14"/>
      <c r="Y16" s="14"/>
      <c r="Z16" s="14"/>
      <c r="AA16" s="14"/>
      <c r="AB16" s="14"/>
    </row>
    <row r="17" spans="1:28" x14ac:dyDescent="0.25">
      <c r="A17" s="14"/>
      <c r="B17" s="18"/>
      <c r="C17" s="22"/>
      <c r="D17" s="26"/>
      <c r="E17" s="27"/>
      <c r="F17" s="14"/>
      <c r="G17" s="28"/>
      <c r="H17" s="18"/>
      <c r="I17" s="24"/>
      <c r="J17" s="14"/>
      <c r="O17" s="19"/>
      <c r="P17" s="14"/>
      <c r="Q17" s="14"/>
      <c r="R17" s="14"/>
      <c r="S17" s="14"/>
      <c r="T17" s="18"/>
      <c r="U17" s="20"/>
      <c r="V17" s="14"/>
      <c r="W17" s="14"/>
      <c r="X17" s="14"/>
      <c r="Y17" s="14"/>
      <c r="Z17" s="14"/>
      <c r="AA17" s="14"/>
      <c r="AB17" s="14"/>
    </row>
    <row r="18" spans="1:28" x14ac:dyDescent="0.25">
      <c r="A18" s="14"/>
      <c r="B18" s="18" t="s">
        <v>13</v>
      </c>
      <c r="C18" s="22" t="s">
        <v>18</v>
      </c>
      <c r="D18" s="26" t="s">
        <v>14</v>
      </c>
      <c r="E18" s="27">
        <f>E6+K6+Q6+W6+E11+Q11+K11</f>
        <v>697</v>
      </c>
      <c r="F18" s="14" t="s">
        <v>15</v>
      </c>
      <c r="G18" s="28"/>
      <c r="H18" s="18" t="s">
        <v>16</v>
      </c>
      <c r="I18" s="24">
        <f>E8+K8+Q8+W8+E13+K13+Q13</f>
        <v>6.1229386879999996</v>
      </c>
      <c r="J18" s="14" t="s">
        <v>17</v>
      </c>
      <c r="O18" s="19"/>
      <c r="P18" s="14"/>
      <c r="Q18" s="14"/>
      <c r="R18" s="14"/>
      <c r="S18" s="14"/>
      <c r="T18" s="18"/>
      <c r="U18" s="20"/>
      <c r="V18" s="14"/>
      <c r="W18" s="14"/>
      <c r="X18" s="14"/>
      <c r="Y18" s="14"/>
      <c r="Z18" s="14"/>
      <c r="AA18" s="14"/>
      <c r="AB18" s="14"/>
    </row>
    <row r="19" spans="1:28" x14ac:dyDescent="0.25">
      <c r="A19" s="16"/>
      <c r="B19" s="29"/>
      <c r="C19" s="21"/>
      <c r="D19" s="26"/>
      <c r="E19" s="30"/>
      <c r="F19" s="28"/>
      <c r="G19" s="28"/>
      <c r="H19" s="29"/>
      <c r="I19" s="31"/>
      <c r="J19" s="14"/>
      <c r="O19" s="19"/>
      <c r="P19" s="14"/>
      <c r="Q19" s="14"/>
      <c r="R19" s="14"/>
      <c r="S19" s="14"/>
      <c r="T19" s="18"/>
      <c r="U19" s="20"/>
      <c r="V19" s="14"/>
      <c r="W19" s="14"/>
      <c r="X19" s="14"/>
      <c r="Y19" s="14"/>
      <c r="Z19" s="14"/>
      <c r="AA19" s="14"/>
      <c r="AB19" s="14"/>
    </row>
    <row r="20" spans="1:28" x14ac:dyDescent="0.25">
      <c r="A20" s="16"/>
      <c r="B20" s="29"/>
      <c r="C20" s="21"/>
      <c r="D20" s="29"/>
      <c r="E20" s="32"/>
      <c r="F20" s="28"/>
      <c r="G20" s="28"/>
      <c r="H20" s="29"/>
      <c r="I20" s="31"/>
      <c r="J20" s="28"/>
      <c r="O20" s="19"/>
      <c r="P20" s="14"/>
      <c r="Q20" s="14"/>
      <c r="R20" s="14"/>
      <c r="S20" s="14"/>
      <c r="T20" s="18"/>
      <c r="U20" s="20"/>
      <c r="V20" s="14"/>
      <c r="W20" s="14"/>
      <c r="X20" s="14"/>
      <c r="Y20" s="14"/>
      <c r="Z20" s="14"/>
      <c r="AA20" s="14"/>
      <c r="AB20" s="14"/>
    </row>
    <row r="21" spans="1:28" s="42" customFormat="1" x14ac:dyDescent="0.25">
      <c r="A21" s="33"/>
      <c r="B21" s="34"/>
      <c r="C21" s="35"/>
      <c r="D21" s="34"/>
      <c r="E21" s="36"/>
      <c r="F21" s="37"/>
      <c r="G21" s="38"/>
      <c r="H21" s="34"/>
      <c r="I21" s="39"/>
      <c r="J21" s="37"/>
      <c r="K21" s="37"/>
      <c r="L21" s="37"/>
      <c r="M21" s="37"/>
      <c r="N21" s="34"/>
      <c r="O21" s="40"/>
      <c r="P21" s="37"/>
      <c r="Q21" s="37"/>
      <c r="R21" s="37"/>
      <c r="S21" s="37"/>
      <c r="T21" s="34"/>
      <c r="U21" s="41"/>
      <c r="V21" s="37"/>
      <c r="W21" s="37"/>
      <c r="X21" s="37"/>
      <c r="Y21" s="37"/>
      <c r="Z21" s="37"/>
      <c r="AA21" s="37"/>
      <c r="AB21" s="37"/>
    </row>
    <row r="22" spans="1:28" x14ac:dyDescent="0.25">
      <c r="A22" s="6" t="s">
        <v>19</v>
      </c>
      <c r="B22" s="7" t="s">
        <v>4</v>
      </c>
      <c r="C22" s="8"/>
      <c r="D22" s="8"/>
      <c r="E22" s="8"/>
      <c r="F22" s="8"/>
      <c r="G22" s="9"/>
      <c r="H22" s="7" t="s">
        <v>20</v>
      </c>
      <c r="I22" s="8"/>
      <c r="J22" s="8"/>
      <c r="K22" s="8"/>
      <c r="L22" s="8"/>
      <c r="M22" s="9"/>
      <c r="N22" s="7" t="s">
        <v>21</v>
      </c>
      <c r="O22" s="8"/>
      <c r="P22" s="8"/>
      <c r="Q22" s="8"/>
      <c r="R22" s="8"/>
      <c r="S22" s="9"/>
    </row>
    <row r="23" spans="1:28" x14ac:dyDescent="0.25">
      <c r="A23" s="6"/>
      <c r="B23" s="10" t="str">
        <f>'[1]Замеры РП'!$E$4</f>
        <v>4.00</v>
      </c>
      <c r="C23" s="10" t="str">
        <f>'[1]Замеры РП'!$F$4</f>
        <v>9.00</v>
      </c>
      <c r="D23" s="10" t="str">
        <f>'[1]Замеры РП'!$G$4</f>
        <v>14.00</v>
      </c>
      <c r="E23" s="10" t="str">
        <f>'[1]Замеры РП'!$H$4</f>
        <v>18.00</v>
      </c>
      <c r="F23" s="10" t="str">
        <f>'[1]Замеры РП'!$I$4</f>
        <v>20.00</v>
      </c>
      <c r="G23" s="10" t="str">
        <f>'[1]Замеры РП'!$J$4</f>
        <v>22.00</v>
      </c>
      <c r="H23" s="10" t="str">
        <f>'[1]Замеры РП'!$E$4</f>
        <v>4.00</v>
      </c>
      <c r="I23" s="10" t="str">
        <f>'[1]Замеры РП'!$F$4</f>
        <v>9.00</v>
      </c>
      <c r="J23" s="10" t="str">
        <f>'[1]Замеры РП'!$G$4</f>
        <v>14.00</v>
      </c>
      <c r="K23" s="10" t="str">
        <f>'[1]Замеры РП'!$H$4</f>
        <v>18.00</v>
      </c>
      <c r="L23" s="10" t="str">
        <f>'[1]Замеры РП'!$I$4</f>
        <v>20.00</v>
      </c>
      <c r="M23" s="10" t="str">
        <f>'[1]Замеры РП'!$J$4</f>
        <v>22.00</v>
      </c>
      <c r="N23" s="10" t="str">
        <f>'[1]Замеры РП'!$E$4</f>
        <v>4.00</v>
      </c>
      <c r="O23" s="10" t="str">
        <f>'[1]Замеры РП'!$F$4</f>
        <v>9.00</v>
      </c>
      <c r="P23" s="10" t="str">
        <f>'[1]Замеры РП'!$G$4</f>
        <v>14.00</v>
      </c>
      <c r="Q23" s="10" t="str">
        <f>'[1]Замеры РП'!$H$4</f>
        <v>18.00</v>
      </c>
      <c r="R23" s="10" t="str">
        <f>'[1]Замеры РП'!$I$4</f>
        <v>20.00</v>
      </c>
      <c r="S23" s="10" t="str">
        <f>'[1]Замеры РП'!$J$4</f>
        <v>22.00</v>
      </c>
    </row>
    <row r="24" spans="1:28" x14ac:dyDescent="0.25">
      <c r="A24" s="11" t="s">
        <v>6</v>
      </c>
      <c r="B24" s="11">
        <f>'[1]Замеры ИСК'!G24</f>
        <v>112</v>
      </c>
      <c r="C24" s="11">
        <f>'[1]Замеры ИСК'!L24</f>
        <v>164</v>
      </c>
      <c r="D24" s="11"/>
      <c r="E24" s="11">
        <f>'[1]Замеры ИСК'!U24</f>
        <v>188</v>
      </c>
      <c r="F24" s="11"/>
      <c r="G24" s="11"/>
      <c r="H24" s="11">
        <f>'[1]Замеры ИСК'!G21</f>
        <v>110</v>
      </c>
      <c r="I24" s="43">
        <f>'[1]Замеры ИСК'!L21</f>
        <v>254</v>
      </c>
      <c r="J24" s="43"/>
      <c r="K24" s="44">
        <f>'[1]Замеры ИСК'!U21</f>
        <v>270</v>
      </c>
      <c r="L24" s="43"/>
      <c r="M24" s="45"/>
      <c r="N24" s="11">
        <f>'[1]Замеры ИСК'!G26</f>
        <v>47</v>
      </c>
      <c r="O24" s="11">
        <f>'[1]Замеры ИСК'!L26</f>
        <v>77</v>
      </c>
      <c r="P24" s="11"/>
      <c r="Q24" s="11">
        <f>'[1]Замеры ИСК'!U26</f>
        <v>97</v>
      </c>
      <c r="R24" s="11"/>
      <c r="S24" s="11"/>
    </row>
    <row r="25" spans="1:28" x14ac:dyDescent="0.25">
      <c r="A25" s="11" t="s">
        <v>7</v>
      </c>
      <c r="B25" s="11">
        <f>'[1]Замеры ИСК'!G22</f>
        <v>6.2</v>
      </c>
      <c r="C25" s="11">
        <f>'[1]Замеры ИСК'!L22</f>
        <v>6.2</v>
      </c>
      <c r="D25" s="11"/>
      <c r="E25" s="43">
        <f>'[1]Замеры ИСК'!U22</f>
        <v>6.2</v>
      </c>
      <c r="F25" s="11"/>
      <c r="G25" s="43"/>
      <c r="H25" s="11">
        <f>'[1]Замеры ИСК'!G20</f>
        <v>6.2</v>
      </c>
      <c r="I25" s="11">
        <f>'[1]Замеры ИСК'!L20</f>
        <v>6.2</v>
      </c>
      <c r="J25" s="11"/>
      <c r="K25" s="43">
        <f>'[1]Замеры ИСК'!U20</f>
        <v>6.2</v>
      </c>
      <c r="L25" s="11"/>
      <c r="M25" s="43"/>
      <c r="N25" s="11">
        <f>'[1]Замеры ИСК'!G25</f>
        <v>6.2</v>
      </c>
      <c r="O25" s="43">
        <f>'[1]Замеры ИСК'!L25</f>
        <v>6.2</v>
      </c>
      <c r="P25" s="43"/>
      <c r="Q25" s="43">
        <f>'[1]Замеры ИСК'!N25</f>
        <v>6.2</v>
      </c>
      <c r="R25" s="43"/>
      <c r="S25" s="43"/>
    </row>
    <row r="26" spans="1:28" x14ac:dyDescent="0.25">
      <c r="A26" s="11" t="s">
        <v>8</v>
      </c>
      <c r="B26" s="13">
        <f>1.732*B25*(B24/1000)*0.8</f>
        <v>0.96216064000000012</v>
      </c>
      <c r="C26" s="13">
        <f>1.732*C25*(C24/1000)*0.8</f>
        <v>1.40887808</v>
      </c>
      <c r="D26" s="13"/>
      <c r="E26" s="13">
        <f t="shared" ref="E26" si="2">1.732*E25*(E24/1000)*0.8</f>
        <v>1.6150553600000004</v>
      </c>
      <c r="F26" s="13"/>
      <c r="G26" s="13"/>
      <c r="H26" s="13">
        <f>1.732*H25*(H24/1000)*0.8</f>
        <v>0.94497920000000013</v>
      </c>
      <c r="I26" s="13">
        <f>1.732*I25*(I24/1000)*0.8</f>
        <v>2.1820428800000005</v>
      </c>
      <c r="J26" s="13"/>
      <c r="K26" s="13">
        <f t="shared" ref="K26" si="3">1.732*K25*(K24/1000)*0.8</f>
        <v>2.3194944000000004</v>
      </c>
      <c r="L26" s="13"/>
      <c r="M26" s="13"/>
      <c r="N26" s="13">
        <f>1.732*N25*(N24/1000)*0.8</f>
        <v>0.4037638400000001</v>
      </c>
      <c r="O26" s="13">
        <f>1.732*O25*(O24/1000)*0.8</f>
        <v>0.66148544000000009</v>
      </c>
      <c r="P26" s="13"/>
      <c r="Q26" s="13">
        <f t="shared" ref="Q26" si="4">1.732*Q25*(Q24/1000)*0.8</f>
        <v>0.83329984000000012</v>
      </c>
      <c r="R26" s="13"/>
      <c r="S26" s="13"/>
    </row>
    <row r="27" spans="1:28" x14ac:dyDescent="0.25">
      <c r="A27" s="6" t="s">
        <v>19</v>
      </c>
      <c r="B27" s="7" t="s">
        <v>22</v>
      </c>
      <c r="C27" s="8"/>
      <c r="D27" s="8"/>
      <c r="E27" s="8"/>
      <c r="F27" s="8"/>
      <c r="G27" s="9"/>
      <c r="H27" s="7" t="s">
        <v>23</v>
      </c>
      <c r="I27" s="8"/>
      <c r="J27" s="8"/>
      <c r="K27" s="8"/>
      <c r="L27" s="8"/>
      <c r="M27" s="9"/>
      <c r="N27" s="46" t="s">
        <v>24</v>
      </c>
      <c r="O27" s="47"/>
      <c r="P27" s="47"/>
      <c r="Q27" s="47"/>
      <c r="R27" s="47"/>
      <c r="S27" s="48"/>
      <c r="T27" s="14"/>
      <c r="U27" s="14"/>
      <c r="V27" s="14"/>
    </row>
    <row r="28" spans="1:28" x14ac:dyDescent="0.25">
      <c r="A28" s="6"/>
      <c r="B28" s="10" t="str">
        <f>'[1]Замеры РП'!$E$4</f>
        <v>4.00</v>
      </c>
      <c r="C28" s="10" t="str">
        <f>'[1]Замеры РП'!$F$4</f>
        <v>9.00</v>
      </c>
      <c r="D28" s="10" t="str">
        <f>'[1]Замеры РП'!$G$4</f>
        <v>14.00</v>
      </c>
      <c r="E28" s="10" t="str">
        <f>'[1]Замеры РП'!$H$4</f>
        <v>18.00</v>
      </c>
      <c r="F28" s="10" t="str">
        <f>'[1]Замеры РП'!$I$4</f>
        <v>20.00</v>
      </c>
      <c r="G28" s="10" t="str">
        <f>'[1]Замеры РП'!$J$4</f>
        <v>22.00</v>
      </c>
      <c r="H28" s="10" t="str">
        <f>'[1]Замеры РП'!$E$4</f>
        <v>4.00</v>
      </c>
      <c r="I28" s="10" t="str">
        <f>'[1]Замеры РП'!$F$4</f>
        <v>9.00</v>
      </c>
      <c r="J28" s="10" t="str">
        <f>'[1]Замеры РП'!$G$4</f>
        <v>14.00</v>
      </c>
      <c r="K28" s="10" t="str">
        <f>'[1]Замеры РП'!$H$4</f>
        <v>18.00</v>
      </c>
      <c r="L28" s="10" t="str">
        <f>'[1]Замеры РП'!$I$4</f>
        <v>20.00</v>
      </c>
      <c r="M28" s="10" t="str">
        <f>'[1]Замеры РП'!$J$4</f>
        <v>22.00</v>
      </c>
      <c r="N28" s="10" t="str">
        <f>'[1]Замеры РП'!$E$4</f>
        <v>4.00</v>
      </c>
      <c r="O28" s="10" t="str">
        <f>'[1]Замеры РП'!$F$4</f>
        <v>9.00</v>
      </c>
      <c r="P28" s="10" t="str">
        <f>'[1]Замеры РП'!$G$4</f>
        <v>14.00</v>
      </c>
      <c r="Q28" s="10" t="str">
        <f>'[1]Замеры РП'!$H$4</f>
        <v>18.00</v>
      </c>
      <c r="R28" s="10" t="str">
        <f>'[1]Замеры РП'!$I$4</f>
        <v>20.00</v>
      </c>
      <c r="S28" s="10" t="str">
        <f>'[1]Замеры РП'!$J$4</f>
        <v>22.00</v>
      </c>
      <c r="T28" s="14"/>
      <c r="U28" s="14"/>
      <c r="V28" s="14"/>
    </row>
    <row r="29" spans="1:28" x14ac:dyDescent="0.25">
      <c r="A29" s="11" t="s">
        <v>6</v>
      </c>
      <c r="B29" s="11">
        <f>'[1]Замеры ИСК'!G29</f>
        <v>61</v>
      </c>
      <c r="C29" s="11">
        <f>'[1]Замеры ИСК'!L29</f>
        <v>99</v>
      </c>
      <c r="D29" s="11"/>
      <c r="E29" s="11">
        <f>'[1]Замеры ИСК'!U29</f>
        <v>98</v>
      </c>
      <c r="F29" s="11"/>
      <c r="G29" s="11"/>
      <c r="H29" s="11">
        <f>'[1]Замеры ИСК'!G30</f>
        <v>135</v>
      </c>
      <c r="I29" s="11">
        <f>'[1]Замеры РП'!F72</f>
        <v>240.4</v>
      </c>
      <c r="J29" s="11"/>
      <c r="K29" s="11">
        <f>'[1]Замеры ИСК'!U30</f>
        <v>242</v>
      </c>
      <c r="L29" s="11"/>
      <c r="M29" s="11"/>
      <c r="N29" s="11">
        <f>'[1]Замеры ИСК'!G27</f>
        <v>57</v>
      </c>
      <c r="O29" s="11">
        <f>'[1]Замеры ИСК'!L27</f>
        <v>83</v>
      </c>
      <c r="P29" s="11"/>
      <c r="Q29" s="11">
        <f>'[1]Замеры ИСК'!U27</f>
        <v>96</v>
      </c>
      <c r="R29" s="11"/>
      <c r="S29" s="11"/>
      <c r="T29" s="14"/>
      <c r="U29" s="14"/>
      <c r="V29" s="14"/>
    </row>
    <row r="30" spans="1:28" x14ac:dyDescent="0.25">
      <c r="A30" s="11" t="s">
        <v>7</v>
      </c>
      <c r="B30" s="11">
        <f>'[1]Замеры ИСК'!G25</f>
        <v>6.2</v>
      </c>
      <c r="C30" s="43">
        <f>'[1]Замеры ИСК'!L25</f>
        <v>6.2</v>
      </c>
      <c r="D30" s="43"/>
      <c r="E30" s="43">
        <f>'[1]Замеры ИСК'!U25</f>
        <v>6.2</v>
      </c>
      <c r="F30" s="43"/>
      <c r="G30" s="43"/>
      <c r="H30" s="43">
        <f>'[1]Замеры ИСК'!M25</f>
        <v>6.2</v>
      </c>
      <c r="I30" s="43">
        <f>'[1]Замеры ИСК'!L25</f>
        <v>6.2</v>
      </c>
      <c r="J30" s="11"/>
      <c r="K30" s="43">
        <f>'[1]Замеры ИСК'!U25</f>
        <v>6.2</v>
      </c>
      <c r="L30" s="43"/>
      <c r="M30" s="43"/>
      <c r="N30" s="11">
        <f>'[1]Замеры ИСК'!G25</f>
        <v>6.2</v>
      </c>
      <c r="O30" s="43">
        <f>'[1]Замеры ИСК'!L25</f>
        <v>6.2</v>
      </c>
      <c r="P30" s="43"/>
      <c r="Q30" s="43">
        <f>'[1]Замеры ИСК'!U25</f>
        <v>6.2</v>
      </c>
      <c r="R30" s="43"/>
      <c r="S30" s="43"/>
      <c r="T30" s="14"/>
      <c r="U30" s="14"/>
      <c r="V30" s="14"/>
    </row>
    <row r="31" spans="1:28" x14ac:dyDescent="0.25">
      <c r="A31" s="11" t="s">
        <v>8</v>
      </c>
      <c r="B31" s="13">
        <f t="shared" ref="B31:K31" si="5">1.732*B30*(B29/1000)*0.8</f>
        <v>0.52403392000000004</v>
      </c>
      <c r="C31" s="13">
        <f t="shared" si="5"/>
        <v>0.85048128000000001</v>
      </c>
      <c r="D31" s="13"/>
      <c r="E31" s="13">
        <f t="shared" si="5"/>
        <v>0.84189056000000007</v>
      </c>
      <c r="F31" s="13"/>
      <c r="G31" s="13"/>
      <c r="H31" s="13">
        <f t="shared" si="5"/>
        <v>1.1597472000000002</v>
      </c>
      <c r="I31" s="13">
        <f t="shared" si="5"/>
        <v>2.065209088</v>
      </c>
      <c r="J31" s="13"/>
      <c r="K31" s="13">
        <f t="shared" si="5"/>
        <v>2.0789542399999998</v>
      </c>
      <c r="L31" s="13"/>
      <c r="M31" s="13"/>
      <c r="N31" s="13">
        <f>1.732*N30*(N29/1000)*0.8</f>
        <v>0.48967104000000011</v>
      </c>
      <c r="O31" s="13">
        <f>1.732*O30*(O29/1000)*0.8</f>
        <v>0.71302976000000007</v>
      </c>
      <c r="P31" s="13"/>
      <c r="Q31" s="13">
        <f t="shared" ref="Q31" si="6">1.732*Q30*(Q29/1000)*0.8</f>
        <v>0.82470912000000007</v>
      </c>
      <c r="R31" s="13"/>
      <c r="S31" s="13"/>
      <c r="T31" s="14"/>
      <c r="U31" s="14"/>
      <c r="V31" s="14"/>
    </row>
    <row r="32" spans="1:28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21" t="s">
        <v>12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B34" s="18" t="s">
        <v>13</v>
      </c>
      <c r="C34" s="22" t="str">
        <f>'[1]Замеры РП'!$E$4</f>
        <v>4.00</v>
      </c>
      <c r="D34" s="18" t="s">
        <v>14</v>
      </c>
      <c r="E34" s="25">
        <f>B24+H24+N24+N29+B29+H29</f>
        <v>522</v>
      </c>
      <c r="F34" s="14" t="s">
        <v>15</v>
      </c>
      <c r="G34" s="14"/>
      <c r="H34" s="18" t="s">
        <v>16</v>
      </c>
      <c r="I34" s="20">
        <f>B26+H26+N26+N31+B31+H31</f>
        <v>4.4843558400000001</v>
      </c>
      <c r="J34" s="14" t="s">
        <v>17</v>
      </c>
      <c r="K34" s="20"/>
      <c r="L34" s="20"/>
      <c r="M34" s="20"/>
      <c r="O34" s="14"/>
      <c r="P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4"/>
      <c r="B35" s="18" t="s">
        <v>13</v>
      </c>
      <c r="C35" s="22" t="str">
        <f>'[1]Замеры РП'!$F$4</f>
        <v>9.00</v>
      </c>
      <c r="D35" s="18" t="s">
        <v>14</v>
      </c>
      <c r="E35" s="49">
        <f>C24+I24+O24+O29+C29+I29</f>
        <v>917.4</v>
      </c>
      <c r="F35" s="14" t="s">
        <v>15</v>
      </c>
      <c r="G35" s="14"/>
      <c r="H35" s="18" t="s">
        <v>16</v>
      </c>
      <c r="I35" s="20">
        <f>C26+I26+O26+O31+C31+I31</f>
        <v>7.8811265280000011</v>
      </c>
      <c r="J35" s="14" t="s">
        <v>17</v>
      </c>
      <c r="K35" s="20"/>
      <c r="L35" s="20"/>
      <c r="M35" s="20"/>
      <c r="O35" s="14"/>
      <c r="P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8" t="s">
        <v>13</v>
      </c>
      <c r="C36" s="22" t="s">
        <v>18</v>
      </c>
      <c r="D36" s="18" t="s">
        <v>14</v>
      </c>
      <c r="E36" s="23">
        <f>E24+K24+Q24+E29+K29+Q29</f>
        <v>991</v>
      </c>
      <c r="F36" s="14" t="s">
        <v>15</v>
      </c>
      <c r="G36" s="28"/>
      <c r="H36" s="18" t="s">
        <v>16</v>
      </c>
      <c r="I36" s="20">
        <f>E26+K26+Q26+E31+K31+Q31</f>
        <v>8.5134035200000007</v>
      </c>
      <c r="J36" s="14" t="s">
        <v>17</v>
      </c>
      <c r="K36" s="20"/>
      <c r="L36" s="20"/>
      <c r="M36" s="20"/>
      <c r="O36" s="14"/>
      <c r="P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4"/>
      <c r="D37" s="18"/>
      <c r="E37" s="23"/>
      <c r="F37" s="14"/>
      <c r="G37" s="14"/>
      <c r="H37" s="18"/>
      <c r="I37" s="20"/>
      <c r="J37" s="14"/>
      <c r="K37" s="20"/>
      <c r="L37" s="20"/>
      <c r="M37" s="20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5">
      <c r="A38" s="14"/>
      <c r="B38" s="29"/>
      <c r="C38" s="21"/>
      <c r="D38" s="29"/>
      <c r="E38" s="50"/>
      <c r="F38" s="28"/>
      <c r="G38" s="28"/>
      <c r="H38" s="29"/>
      <c r="I38" s="51"/>
      <c r="J38" s="28"/>
      <c r="K38" s="20"/>
      <c r="L38" s="20"/>
      <c r="M38" s="20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5">
      <c r="A39" s="14"/>
      <c r="B39" s="29"/>
      <c r="C39" s="52"/>
      <c r="D39" s="29"/>
      <c r="E39" s="50"/>
      <c r="F39" s="28"/>
      <c r="G39" s="28"/>
      <c r="H39" s="29"/>
      <c r="I39" s="51"/>
      <c r="J39" s="28"/>
      <c r="K39" s="20"/>
      <c r="L39" s="20"/>
      <c r="M39" s="20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5">
      <c r="A40" s="14"/>
      <c r="B40" s="14"/>
      <c r="D40" s="18"/>
      <c r="E40" s="19"/>
      <c r="F40" s="14"/>
      <c r="G40" s="14"/>
      <c r="H40" s="18"/>
      <c r="I40" s="20"/>
      <c r="J40" s="14"/>
      <c r="K40" s="20"/>
      <c r="L40" s="20"/>
      <c r="M40" s="20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s="42" customForma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x14ac:dyDescent="0.25">
      <c r="A42" s="6" t="s">
        <v>25</v>
      </c>
      <c r="B42" s="7" t="s">
        <v>2</v>
      </c>
      <c r="C42" s="8"/>
      <c r="D42" s="8"/>
      <c r="E42" s="8"/>
      <c r="F42" s="8"/>
      <c r="G42" s="9"/>
      <c r="H42" s="7" t="s">
        <v>24</v>
      </c>
      <c r="I42" s="8"/>
      <c r="J42" s="8"/>
      <c r="K42" s="8"/>
      <c r="L42" s="8"/>
      <c r="M42" s="9"/>
      <c r="N42" s="7" t="s">
        <v>22</v>
      </c>
      <c r="O42" s="8"/>
      <c r="P42" s="8"/>
      <c r="Q42" s="8"/>
      <c r="R42" s="8"/>
      <c r="S42" s="9"/>
      <c r="T42" s="7" t="s">
        <v>26</v>
      </c>
      <c r="U42" s="8"/>
      <c r="V42" s="8"/>
      <c r="W42" s="8"/>
      <c r="X42" s="8"/>
      <c r="Y42" s="9"/>
    </row>
    <row r="43" spans="1:28" x14ac:dyDescent="0.25">
      <c r="A43" s="6"/>
      <c r="B43" s="10" t="str">
        <f>'[1]Замеры РП'!$E$4</f>
        <v>4.00</v>
      </c>
      <c r="C43" s="10" t="str">
        <f>'[1]Замеры РП'!$F$4</f>
        <v>9.00</v>
      </c>
      <c r="D43" s="10" t="str">
        <f>'[1]Замеры РП'!$G$4</f>
        <v>14.00</v>
      </c>
      <c r="E43" s="10" t="str">
        <f>'[1]Замеры РП'!$H$4</f>
        <v>18.00</v>
      </c>
      <c r="F43" s="10" t="str">
        <f>'[1]Замеры РП'!$I$4</f>
        <v>20.00</v>
      </c>
      <c r="G43" s="10" t="str">
        <f>'[1]Замеры РП'!$J$4</f>
        <v>22.00</v>
      </c>
      <c r="H43" s="10" t="str">
        <f>'[1]Замеры РП'!$E$4</f>
        <v>4.00</v>
      </c>
      <c r="I43" s="10" t="str">
        <f>'[1]Замеры РП'!$F$4</f>
        <v>9.00</v>
      </c>
      <c r="J43" s="10" t="str">
        <f>'[1]Замеры РП'!$G$4</f>
        <v>14.00</v>
      </c>
      <c r="K43" s="10" t="str">
        <f>'[1]Замеры РП'!$H$4</f>
        <v>18.00</v>
      </c>
      <c r="L43" s="10" t="str">
        <f>'[1]Замеры РП'!$I$4</f>
        <v>20.00</v>
      </c>
      <c r="M43" s="10" t="str">
        <f>'[1]Замеры РП'!$J$4</f>
        <v>22.00</v>
      </c>
      <c r="N43" s="10" t="str">
        <f>'[1]Замеры РП'!$E$4</f>
        <v>4.00</v>
      </c>
      <c r="O43" s="10" t="str">
        <f>'[1]Замеры РП'!$F$4</f>
        <v>9.00</v>
      </c>
      <c r="P43" s="10" t="str">
        <f>'[1]Замеры РП'!$G$4</f>
        <v>14.00</v>
      </c>
      <c r="Q43" s="10" t="str">
        <f>'[1]Замеры РП'!$H$4</f>
        <v>18.00</v>
      </c>
      <c r="R43" s="10" t="str">
        <f>'[1]Замеры РП'!$I$4</f>
        <v>20.00</v>
      </c>
      <c r="S43" s="10" t="str">
        <f>'[1]Замеры РП'!$J$4</f>
        <v>22.00</v>
      </c>
      <c r="T43" s="10" t="str">
        <f>'[1]Замеры РП'!$E$4</f>
        <v>4.00</v>
      </c>
      <c r="U43" s="10" t="str">
        <f>'[1]Замеры РП'!$F$4</f>
        <v>9.00</v>
      </c>
      <c r="V43" s="10" t="str">
        <f>'[1]Замеры РП'!$G$4</f>
        <v>14.00</v>
      </c>
      <c r="W43" s="10" t="str">
        <f>'[1]Замеры РП'!$H$4</f>
        <v>18.00</v>
      </c>
      <c r="X43" s="10" t="str">
        <f>'[1]Замеры РП'!$I$4</f>
        <v>20.00</v>
      </c>
      <c r="Y43" s="10" t="str">
        <f>'[1]Замеры РП'!$J$4</f>
        <v>22.00</v>
      </c>
    </row>
    <row r="44" spans="1:28" x14ac:dyDescent="0.25">
      <c r="A44" s="11" t="s">
        <v>6</v>
      </c>
      <c r="B44" s="11">
        <f>'[1]Замеры ИСК'!G39</f>
        <v>18</v>
      </c>
      <c r="C44" s="11">
        <f>'[1]Замеры ИСК'!L39</f>
        <v>21</v>
      </c>
      <c r="D44" s="11"/>
      <c r="E44" s="11">
        <f>'[1]Замеры ИСК'!U39</f>
        <v>23</v>
      </c>
      <c r="F44" s="11"/>
      <c r="G44" s="11"/>
      <c r="H44" s="11">
        <f>'[1]Замеры ИСК'!G40</f>
        <v>48</v>
      </c>
      <c r="I44" s="11">
        <f>'[1]Замеры ИСК'!L40</f>
        <v>90</v>
      </c>
      <c r="J44" s="11"/>
      <c r="K44" s="11">
        <f>'[1]Замеры ИСК'!U40</f>
        <v>100</v>
      </c>
      <c r="L44" s="11"/>
      <c r="M44" s="11"/>
      <c r="N44" s="11">
        <f>'[1]Замеры ИСК'!G41</f>
        <v>5</v>
      </c>
      <c r="O44" s="11">
        <f>'[1]Замеры ИСК'!L41</f>
        <v>6</v>
      </c>
      <c r="P44" s="11"/>
      <c r="Q44" s="11">
        <f>'[1]Замеры ИСК'!U41</f>
        <v>6</v>
      </c>
      <c r="R44" s="11"/>
      <c r="S44" s="11"/>
      <c r="T44" s="11">
        <f>'[1]Замеры ИСК'!G48</f>
        <v>42</v>
      </c>
      <c r="U44" s="11">
        <f>'[1]Замеры ИСК'!L48</f>
        <v>58</v>
      </c>
      <c r="V44" s="11"/>
      <c r="W44" s="11">
        <f>'[1]Замеры ИСК'!U48</f>
        <v>72</v>
      </c>
      <c r="X44" s="11"/>
      <c r="Y44" s="11"/>
    </row>
    <row r="45" spans="1:28" x14ac:dyDescent="0.25">
      <c r="A45" s="11" t="s">
        <v>7</v>
      </c>
      <c r="B45" s="11">
        <f>'[1]Замеры ИСК'!G38</f>
        <v>6.2</v>
      </c>
      <c r="C45" s="11">
        <f>'[1]Замеры ИСК'!L38</f>
        <v>6.2</v>
      </c>
      <c r="D45" s="11"/>
      <c r="E45" s="43">
        <f>'[1]Замеры ИСК'!U38</f>
        <v>6.2</v>
      </c>
      <c r="F45" s="43"/>
      <c r="G45" s="43"/>
      <c r="H45" s="11">
        <f>'[1]Замеры ИСК'!G38</f>
        <v>6.2</v>
      </c>
      <c r="I45" s="11">
        <f>'[1]Замеры ИСК'!L38</f>
        <v>6.2</v>
      </c>
      <c r="J45" s="11"/>
      <c r="K45" s="43">
        <f>'[1]Замеры ИСК'!U38</f>
        <v>6.2</v>
      </c>
      <c r="L45" s="43"/>
      <c r="M45" s="43"/>
      <c r="N45" s="11">
        <f>'[1]Замеры ИСК'!G38</f>
        <v>6.2</v>
      </c>
      <c r="O45" s="11">
        <f>'[1]Замеры ИСК'!L38</f>
        <v>6.2</v>
      </c>
      <c r="P45" s="11"/>
      <c r="Q45" s="43">
        <f>'[1]Замеры ИСК'!U38</f>
        <v>6.2</v>
      </c>
      <c r="R45" s="43"/>
      <c r="S45" s="43"/>
      <c r="T45" s="11">
        <f>'[1]Замеры ИСК'!G42</f>
        <v>6.2</v>
      </c>
      <c r="U45" s="11">
        <f>'[1]Замеры ИСК'!L42</f>
        <v>6.2</v>
      </c>
      <c r="V45" s="11"/>
      <c r="W45" s="43">
        <f>'[1]Замеры ИСК'!U42</f>
        <v>6.2</v>
      </c>
      <c r="X45" s="43"/>
      <c r="Y45" s="43"/>
    </row>
    <row r="46" spans="1:28" x14ac:dyDescent="0.25">
      <c r="A46" s="11" t="s">
        <v>8</v>
      </c>
      <c r="B46" s="13">
        <f>1.732*B45*(B44/1000)*0.8</f>
        <v>0.15463296000000001</v>
      </c>
      <c r="C46" s="13">
        <f>1.732*C45*(C44/1000)*0.8</f>
        <v>0.18040512000000003</v>
      </c>
      <c r="D46" s="13"/>
      <c r="E46" s="13">
        <f t="shared" ref="E46" si="7">1.732*E45*(E44/1000)*0.8</f>
        <v>0.19758656000000002</v>
      </c>
      <c r="F46" s="13"/>
      <c r="G46" s="13"/>
      <c r="H46" s="13">
        <f>1.732*H45*(H44/1000)*0.8</f>
        <v>0.41235456000000004</v>
      </c>
      <c r="I46" s="13">
        <f>1.732*I45*(I44/1000)*0.8</f>
        <v>0.77316479999999999</v>
      </c>
      <c r="J46" s="13"/>
      <c r="K46" s="13">
        <f t="shared" ref="K46" si="8">1.732*K45*(K44/1000)*0.8</f>
        <v>0.85907200000000017</v>
      </c>
      <c r="L46" s="13"/>
      <c r="M46" s="13"/>
      <c r="N46" s="13">
        <f>1.732*N45*(N44/1000)*0.8</f>
        <v>4.2953600000000008E-2</v>
      </c>
      <c r="O46" s="13">
        <f>1.732*O45*(O44/1000)*0.8</f>
        <v>5.1544320000000005E-2</v>
      </c>
      <c r="P46" s="13"/>
      <c r="Q46" s="13">
        <f t="shared" ref="Q46" si="9">1.732*Q45*(Q44/1000)*0.8</f>
        <v>5.1544320000000005E-2</v>
      </c>
      <c r="R46" s="13"/>
      <c r="S46" s="13"/>
      <c r="T46" s="13">
        <f>1.732*T45*(T44/1000)*0.8</f>
        <v>0.36081024000000006</v>
      </c>
      <c r="U46" s="13">
        <f>1.732*U45*(U44/1000)*0.8</f>
        <v>0.49826176000000005</v>
      </c>
      <c r="V46" s="13"/>
      <c r="W46" s="13">
        <f t="shared" ref="W46" si="10">1.732*W45*(W44/1000)*0.8</f>
        <v>0.61853184000000005</v>
      </c>
      <c r="X46" s="13"/>
      <c r="Y46" s="13"/>
    </row>
    <row r="47" spans="1:28" x14ac:dyDescent="0.25">
      <c r="A47" s="6" t="s">
        <v>25</v>
      </c>
      <c r="B47" s="7" t="s">
        <v>27</v>
      </c>
      <c r="C47" s="8"/>
      <c r="D47" s="8"/>
      <c r="E47" s="8"/>
      <c r="F47" s="8"/>
      <c r="G47" s="9"/>
      <c r="H47" s="7" t="s">
        <v>28</v>
      </c>
      <c r="I47" s="8"/>
      <c r="J47" s="8"/>
      <c r="K47" s="8"/>
      <c r="L47" s="8"/>
      <c r="M47" s="9"/>
      <c r="N47" s="7" t="s">
        <v>29</v>
      </c>
      <c r="O47" s="8"/>
      <c r="P47" s="8"/>
      <c r="Q47" s="8"/>
      <c r="R47" s="8"/>
      <c r="S47" s="9"/>
      <c r="T47" s="7" t="s">
        <v>30</v>
      </c>
      <c r="U47" s="8"/>
      <c r="V47" s="8"/>
      <c r="W47" s="8"/>
      <c r="X47" s="8"/>
      <c r="Y47" s="9"/>
    </row>
    <row r="48" spans="1:28" x14ac:dyDescent="0.25">
      <c r="A48" s="6"/>
      <c r="B48" s="10" t="str">
        <f>'[1]Замеры РП'!$E$4</f>
        <v>4.00</v>
      </c>
      <c r="C48" s="10" t="str">
        <f>'[1]Замеры РП'!$F$4</f>
        <v>9.00</v>
      </c>
      <c r="D48" s="10" t="str">
        <f>'[1]Замеры РП'!$G$4</f>
        <v>14.00</v>
      </c>
      <c r="E48" s="10" t="str">
        <f>'[1]Замеры РП'!$H$4</f>
        <v>18.00</v>
      </c>
      <c r="F48" s="10" t="str">
        <f>'[1]Замеры РП'!$I$4</f>
        <v>20.00</v>
      </c>
      <c r="G48" s="10" t="str">
        <f>'[1]Замеры РП'!$J$4</f>
        <v>22.00</v>
      </c>
      <c r="H48" s="10" t="str">
        <f>'[1]Замеры РП'!$E$4</f>
        <v>4.00</v>
      </c>
      <c r="I48" s="10" t="str">
        <f>'[1]Замеры РП'!$F$4</f>
        <v>9.00</v>
      </c>
      <c r="J48" s="10" t="str">
        <f>'[1]Замеры РП'!$G$4</f>
        <v>14.00</v>
      </c>
      <c r="K48" s="10" t="str">
        <f>'[1]Замеры РП'!$H$4</f>
        <v>18.00</v>
      </c>
      <c r="L48" s="10" t="str">
        <f>'[1]Замеры РП'!$I$4</f>
        <v>20.00</v>
      </c>
      <c r="M48" s="10" t="str">
        <f>'[1]Замеры РП'!$J$4</f>
        <v>22.00</v>
      </c>
      <c r="N48" s="10" t="str">
        <f>'[1]Замеры РП'!$E$4</f>
        <v>4.00</v>
      </c>
      <c r="O48" s="10" t="str">
        <f>'[1]Замеры РП'!$F$4</f>
        <v>9.00</v>
      </c>
      <c r="P48" s="10" t="str">
        <f>'[1]Замеры РП'!$G$4</f>
        <v>14.00</v>
      </c>
      <c r="Q48" s="10" t="str">
        <f>'[1]Замеры РП'!$H$4</f>
        <v>18.00</v>
      </c>
      <c r="R48" s="10" t="str">
        <f>'[1]Замеры РП'!$I$4</f>
        <v>20.00</v>
      </c>
      <c r="S48" s="10" t="str">
        <f>'[1]Замеры РП'!$J$4</f>
        <v>22.00</v>
      </c>
      <c r="T48" s="10" t="str">
        <f>'[1]Замеры РП'!$E$4</f>
        <v>4.00</v>
      </c>
      <c r="U48" s="10" t="str">
        <f>'[1]Замеры РП'!$F$4</f>
        <v>9.00</v>
      </c>
      <c r="V48" s="10" t="str">
        <f>'[1]Замеры РП'!$G$4</f>
        <v>14.00</v>
      </c>
      <c r="W48" s="10" t="str">
        <f>'[1]Замеры РП'!$H$4</f>
        <v>18.00</v>
      </c>
      <c r="X48" s="10" t="str">
        <f>'[1]Замеры РП'!$I$4</f>
        <v>20.00</v>
      </c>
      <c r="Y48" s="10" t="str">
        <f>'[1]Замеры РП'!$J$4</f>
        <v>22.00</v>
      </c>
    </row>
    <row r="49" spans="1:28" x14ac:dyDescent="0.25">
      <c r="A49" s="11" t="s">
        <v>6</v>
      </c>
      <c r="B49" s="11">
        <f>'[1]Замеры ИСК'!G44</f>
        <v>3</v>
      </c>
      <c r="C49" s="11">
        <f>'[1]Замеры ИСК'!L44</f>
        <v>40</v>
      </c>
      <c r="D49" s="11"/>
      <c r="E49" s="11">
        <f>'[1]Замеры ИСК'!U44</f>
        <v>5</v>
      </c>
      <c r="F49" s="11"/>
      <c r="G49" s="11"/>
      <c r="H49" s="11">
        <f>'[1]Замеры ИСК'!G43</f>
        <v>66</v>
      </c>
      <c r="I49" s="11">
        <f>'[1]Замеры ИСК'!L43</f>
        <v>119</v>
      </c>
      <c r="J49" s="11"/>
      <c r="K49" s="11">
        <f>'[1]Замеры ИСК'!U43</f>
        <v>151</v>
      </c>
      <c r="L49" s="11"/>
      <c r="M49" s="11"/>
      <c r="N49" s="15">
        <f>'[1]Замеры ИСК'!G46</f>
        <v>68</v>
      </c>
      <c r="O49" s="15">
        <f>'[1]Замеры ИСК'!L46</f>
        <v>125</v>
      </c>
      <c r="P49" s="15"/>
      <c r="Q49" s="15">
        <f>'[1]Замеры ИСК'!U46</f>
        <v>126</v>
      </c>
      <c r="R49" s="15"/>
      <c r="S49" s="15"/>
      <c r="T49" s="11">
        <f>'[1]Замеры ИСК'!G47</f>
        <v>90</v>
      </c>
      <c r="U49" s="11">
        <f>'[1]Замеры ИСК'!L47</f>
        <v>151</v>
      </c>
      <c r="V49" s="11"/>
      <c r="W49" s="11">
        <f>'[1]Замеры ИСК'!U47</f>
        <v>140</v>
      </c>
      <c r="X49" s="11"/>
      <c r="Y49" s="11"/>
    </row>
    <row r="50" spans="1:28" x14ac:dyDescent="0.25">
      <c r="A50" s="11" t="s">
        <v>7</v>
      </c>
      <c r="B50" s="11">
        <f>'[1]Замеры ИСК'!G42</f>
        <v>6.2</v>
      </c>
      <c r="C50" s="11">
        <f>'[1]Замеры ИСК'!L42</f>
        <v>6.2</v>
      </c>
      <c r="D50" s="11"/>
      <c r="E50" s="43">
        <f>'[1]Замеры ИСК'!U42</f>
        <v>6.2</v>
      </c>
      <c r="F50" s="43"/>
      <c r="G50" s="43"/>
      <c r="H50" s="11">
        <f>'[1]Замеры ИСК'!G42</f>
        <v>6.2</v>
      </c>
      <c r="I50" s="11">
        <f>'[1]Замеры ИСК'!L42</f>
        <v>6.2</v>
      </c>
      <c r="J50" s="11"/>
      <c r="K50" s="43">
        <f>'[1]Замеры ИСК'!U42</f>
        <v>6.2</v>
      </c>
      <c r="L50" s="43"/>
      <c r="M50" s="43"/>
      <c r="N50" s="11">
        <f>'[1]Замеры ИСК'!G42</f>
        <v>6.2</v>
      </c>
      <c r="O50" s="11">
        <f>'[1]Замеры ИСК'!L42</f>
        <v>6.2</v>
      </c>
      <c r="P50" s="11"/>
      <c r="Q50" s="43">
        <f>'[1]Замеры ИСК'!U42</f>
        <v>6.2</v>
      </c>
      <c r="R50" s="43"/>
      <c r="S50" s="43"/>
      <c r="T50" s="11">
        <f>'[1]Замеры ИСК'!G42</f>
        <v>6.2</v>
      </c>
      <c r="U50" s="11">
        <f>'[1]Замеры ИСК'!L42</f>
        <v>6.2</v>
      </c>
      <c r="V50" s="11"/>
      <c r="W50" s="43">
        <f>'[1]Замеры ИСК'!U42</f>
        <v>6.2</v>
      </c>
      <c r="X50" s="43"/>
      <c r="Y50" s="43"/>
    </row>
    <row r="51" spans="1:28" x14ac:dyDescent="0.25">
      <c r="A51" s="11" t="s">
        <v>8</v>
      </c>
      <c r="B51" s="13">
        <f>1.732*B50*(B49/1000)*0.8</f>
        <v>2.5772160000000002E-2</v>
      </c>
      <c r="C51" s="13">
        <f>1.732*C50*(C49/1000)*0.8</f>
        <v>0.34362880000000007</v>
      </c>
      <c r="D51" s="13"/>
      <c r="E51" s="13">
        <f t="shared" ref="E51" si="11">1.732*E50*(E49/1000)*0.8</f>
        <v>4.2953600000000008E-2</v>
      </c>
      <c r="F51" s="13"/>
      <c r="G51" s="13"/>
      <c r="H51" s="13">
        <f>1.732*H50*(H49/1000)*0.8</f>
        <v>0.56698752000000008</v>
      </c>
      <c r="I51" s="13">
        <f>1.732*I50*(I49/1000)*0.8</f>
        <v>1.02229568</v>
      </c>
      <c r="J51" s="13"/>
      <c r="K51" s="13">
        <f t="shared" ref="K51" si="12">1.732*K50*(K49/1000)*0.8</f>
        <v>1.2971987200000001</v>
      </c>
      <c r="L51" s="13"/>
      <c r="M51" s="13"/>
      <c r="N51" s="13">
        <f>1.732*N50*(N49/1000)*0.8</f>
        <v>0.58416896000000007</v>
      </c>
      <c r="O51" s="13">
        <f>1.732*O50*(O49/1000)*0.8</f>
        <v>1.0738400000000001</v>
      </c>
      <c r="P51" s="13"/>
      <c r="Q51" s="13">
        <f t="shared" ref="Q51" si="13">1.732*Q50*(Q49/1000)*0.8</f>
        <v>1.0824307200000001</v>
      </c>
      <c r="R51" s="13"/>
      <c r="S51" s="13"/>
      <c r="T51" s="13">
        <f>1.732*T50*(T49/1000)*0.8</f>
        <v>0.77316479999999999</v>
      </c>
      <c r="U51" s="13">
        <f>1.732*U50*(U49/1000)*0.8</f>
        <v>1.2971987200000001</v>
      </c>
      <c r="V51" s="13"/>
      <c r="W51" s="13">
        <f t="shared" ref="W51" si="14">1.732*W50*(W49/1000)*0.8</f>
        <v>1.2027008000000003</v>
      </c>
      <c r="X51" s="13"/>
      <c r="Y51" s="13"/>
    </row>
    <row r="52" spans="1:28" x14ac:dyDescent="0.25">
      <c r="A52" s="6" t="s">
        <v>25</v>
      </c>
      <c r="B52" s="7" t="s">
        <v>31</v>
      </c>
      <c r="C52" s="8"/>
      <c r="D52" s="8"/>
      <c r="E52" s="8"/>
      <c r="F52" s="8"/>
      <c r="G52" s="9"/>
      <c r="H52" s="7" t="s">
        <v>32</v>
      </c>
      <c r="I52" s="8"/>
      <c r="J52" s="8"/>
      <c r="K52" s="8"/>
      <c r="L52" s="8"/>
      <c r="M52" s="9"/>
      <c r="N52" s="7" t="s">
        <v>33</v>
      </c>
      <c r="O52" s="8"/>
      <c r="P52" s="8"/>
      <c r="Q52" s="8"/>
      <c r="R52" s="8"/>
      <c r="S52" s="9"/>
      <c r="T52" s="46" t="s">
        <v>34</v>
      </c>
      <c r="U52" s="47"/>
      <c r="V52" s="47"/>
      <c r="W52" s="47"/>
      <c r="X52" s="47"/>
      <c r="Y52" s="48"/>
      <c r="Z52" s="53"/>
      <c r="AA52" s="53"/>
      <c r="AB52" s="53"/>
    </row>
    <row r="53" spans="1:28" x14ac:dyDescent="0.25">
      <c r="A53" s="6"/>
      <c r="B53" s="10" t="str">
        <f>'[1]Замеры РП'!$E$4</f>
        <v>4.00</v>
      </c>
      <c r="C53" s="10" t="str">
        <f>'[1]Замеры РП'!$F$4</f>
        <v>9.00</v>
      </c>
      <c r="D53" s="10" t="str">
        <f>'[1]Замеры РП'!$G$4</f>
        <v>14.00</v>
      </c>
      <c r="E53" s="10" t="str">
        <f>'[1]Замеры РП'!$H$4</f>
        <v>18.00</v>
      </c>
      <c r="F53" s="10" t="str">
        <f>'[1]Замеры РП'!$I$4</f>
        <v>20.00</v>
      </c>
      <c r="G53" s="10" t="str">
        <f>'[1]Замеры РП'!$J$4</f>
        <v>22.00</v>
      </c>
      <c r="H53" s="10" t="str">
        <f>'[1]Замеры РП'!$E$4</f>
        <v>4.00</v>
      </c>
      <c r="I53" s="10" t="str">
        <f>'[1]Замеры РП'!$F$4</f>
        <v>9.00</v>
      </c>
      <c r="J53" s="10" t="str">
        <f>'[1]Замеры РП'!$G$4</f>
        <v>14.00</v>
      </c>
      <c r="K53" s="10" t="str">
        <f>'[1]Замеры РП'!$H$4</f>
        <v>18.00</v>
      </c>
      <c r="L53" s="10" t="str">
        <f>'[1]Замеры РП'!$I$4</f>
        <v>20.00</v>
      </c>
      <c r="M53" s="10" t="str">
        <f>'[1]Замеры РП'!$J$4</f>
        <v>22.00</v>
      </c>
      <c r="N53" s="10" t="str">
        <f>'[1]Замеры РП'!$E$4</f>
        <v>4.00</v>
      </c>
      <c r="O53" s="10" t="str">
        <f>'[1]Замеры РП'!$F$4</f>
        <v>9.00</v>
      </c>
      <c r="P53" s="10" t="str">
        <f>'[1]Замеры РП'!$G$4</f>
        <v>14.00</v>
      </c>
      <c r="Q53" s="10" t="str">
        <f>'[1]Замеры РП'!$H$4</f>
        <v>18.00</v>
      </c>
      <c r="R53" s="10" t="str">
        <f>'[1]Замеры РП'!$I$4</f>
        <v>20.00</v>
      </c>
      <c r="S53" s="10" t="str">
        <f>'[1]Замеры РП'!$J$4</f>
        <v>22.00</v>
      </c>
      <c r="T53" s="10" t="str">
        <f>'[1]Замеры РП'!$E$4</f>
        <v>4.00</v>
      </c>
      <c r="U53" s="10" t="str">
        <f>'[1]Замеры РП'!$F$4</f>
        <v>9.00</v>
      </c>
      <c r="V53" s="10" t="str">
        <f>'[1]Замеры РП'!$G$4</f>
        <v>14.00</v>
      </c>
      <c r="W53" s="10" t="str">
        <f>'[1]Замеры РП'!$H$4</f>
        <v>18.00</v>
      </c>
      <c r="X53" s="10" t="str">
        <f>'[1]Замеры РП'!$I$4</f>
        <v>20.00</v>
      </c>
      <c r="Y53" s="10" t="str">
        <f>'[1]Замеры РП'!$J$4</f>
        <v>22.00</v>
      </c>
      <c r="Z53" s="54"/>
      <c r="AA53" s="54"/>
      <c r="AB53" s="54"/>
    </row>
    <row r="54" spans="1:28" x14ac:dyDescent="0.25">
      <c r="A54" s="11" t="s">
        <v>6</v>
      </c>
      <c r="B54" s="11">
        <f>'[1]Замеры ИСК'!G50</f>
        <v>42</v>
      </c>
      <c r="C54" s="11">
        <f>'[1]Замеры ИСК'!L50</f>
        <v>59</v>
      </c>
      <c r="D54" s="11"/>
      <c r="E54" s="11">
        <f>'[1]Замеры ИСК'!U50</f>
        <v>70</v>
      </c>
      <c r="F54" s="11"/>
      <c r="G54" s="11"/>
      <c r="H54" s="15">
        <f>'[1]Замеры ИСК'!G54</f>
        <v>74</v>
      </c>
      <c r="I54" s="15">
        <f>'[1]Замеры ИСК'!L54</f>
        <v>126</v>
      </c>
      <c r="J54" s="15"/>
      <c r="K54" s="15">
        <f>'[1]Замеры ИСК'!U54</f>
        <v>119</v>
      </c>
      <c r="L54" s="15"/>
      <c r="M54" s="15"/>
      <c r="N54" s="11">
        <f>'[1]Замеры ИСК'!G53</f>
        <v>37</v>
      </c>
      <c r="O54" s="11">
        <f>'[1]Замеры ИСК'!L53</f>
        <v>65</v>
      </c>
      <c r="P54" s="11"/>
      <c r="Q54" s="11">
        <f>'[1]Замеры ИСК'!U53</f>
        <v>71</v>
      </c>
      <c r="R54" s="11"/>
      <c r="S54" s="11"/>
      <c r="T54" s="11">
        <f>'[1]Замеры ИСК'!G55</f>
        <v>61</v>
      </c>
      <c r="U54" s="11">
        <f>'[1]Замеры ИСК'!L55</f>
        <v>151</v>
      </c>
      <c r="V54" s="11"/>
      <c r="W54" s="11">
        <f>'[1]Замеры ИСК'!U55</f>
        <v>107</v>
      </c>
      <c r="X54" s="11"/>
      <c r="Y54" s="11"/>
      <c r="Z54" s="16"/>
      <c r="AA54" s="16"/>
      <c r="AB54" s="16"/>
    </row>
    <row r="55" spans="1:28" x14ac:dyDescent="0.25">
      <c r="A55" s="11" t="s">
        <v>7</v>
      </c>
      <c r="B55" s="11">
        <f>'[1]Замеры ИСК'!G42</f>
        <v>6.2</v>
      </c>
      <c r="C55" s="11">
        <f>'[1]Замеры ИСК'!L42</f>
        <v>6.2</v>
      </c>
      <c r="D55" s="11"/>
      <c r="E55" s="43">
        <f>'[1]Замеры ИСК'!U42</f>
        <v>6.2</v>
      </c>
      <c r="F55" s="43"/>
      <c r="G55" s="43"/>
      <c r="H55" s="11">
        <f>'[1]Замеры ИСК'!G52</f>
        <v>6.2</v>
      </c>
      <c r="I55" s="11">
        <f>'[1]Замеры ИСК'!L52</f>
        <v>6.2</v>
      </c>
      <c r="J55" s="11"/>
      <c r="K55" s="43">
        <f>'[1]Замеры ИСК'!U52</f>
        <v>6.2</v>
      </c>
      <c r="L55" s="43"/>
      <c r="M55" s="43"/>
      <c r="N55" s="11">
        <f>'[1]Замеры ИСК'!G52</f>
        <v>6.2</v>
      </c>
      <c r="O55" s="11">
        <f>'[1]Замеры ИСК'!L52</f>
        <v>6.2</v>
      </c>
      <c r="P55" s="11"/>
      <c r="Q55" s="43">
        <f>'[1]Замеры ИСК'!U52</f>
        <v>6.2</v>
      </c>
      <c r="R55" s="43"/>
      <c r="S55" s="43"/>
      <c r="T55" s="11">
        <f>'[1]Замеры ИСК'!G52</f>
        <v>6.2</v>
      </c>
      <c r="U55" s="11">
        <f>'[1]Замеры ИСК'!L52</f>
        <v>6.2</v>
      </c>
      <c r="V55" s="11"/>
      <c r="W55" s="43">
        <f>'[1]Замеры ИСК'!U52</f>
        <v>6.2</v>
      </c>
      <c r="X55" s="43"/>
      <c r="Y55" s="43"/>
      <c r="Z55" s="16"/>
      <c r="AA55" s="16"/>
      <c r="AB55" s="16"/>
    </row>
    <row r="56" spans="1:28" x14ac:dyDescent="0.25">
      <c r="A56" s="11" t="s">
        <v>8</v>
      </c>
      <c r="B56" s="13">
        <f>1.732*B55*(B54/1000)*0.8</f>
        <v>0.36081024000000006</v>
      </c>
      <c r="C56" s="13">
        <f>1.732*C55*(C54/1000)*0.8</f>
        <v>0.50685247999999994</v>
      </c>
      <c r="D56" s="13"/>
      <c r="E56" s="13">
        <f t="shared" ref="E56" si="15">1.732*E55*(E54/1000)*0.8</f>
        <v>0.60135040000000017</v>
      </c>
      <c r="F56" s="13"/>
      <c r="G56" s="13"/>
      <c r="H56" s="13">
        <f>1.732*H55*(H54/1000)*0.8</f>
        <v>0.63571328000000005</v>
      </c>
      <c r="I56" s="13">
        <f>1.732*I55*(I54/1000)*0.8</f>
        <v>1.0824307200000001</v>
      </c>
      <c r="J56" s="13"/>
      <c r="K56" s="13">
        <f t="shared" ref="K56" si="16">1.732*K55*(K54/1000)*0.8</f>
        <v>1.02229568</v>
      </c>
      <c r="L56" s="13"/>
      <c r="M56" s="13"/>
      <c r="N56" s="13">
        <f t="shared" ref="N56:W56" si="17">1.732*N55*(N54/1000)*0.8</f>
        <v>0.31785664000000002</v>
      </c>
      <c r="O56" s="13">
        <f t="shared" si="17"/>
        <v>0.55839680000000003</v>
      </c>
      <c r="P56" s="13"/>
      <c r="Q56" s="13">
        <f t="shared" si="17"/>
        <v>0.60994112</v>
      </c>
      <c r="R56" s="13"/>
      <c r="S56" s="13"/>
      <c r="T56" s="13">
        <f t="shared" si="17"/>
        <v>0.52403392000000004</v>
      </c>
      <c r="U56" s="13">
        <f t="shared" si="17"/>
        <v>1.2971987200000001</v>
      </c>
      <c r="V56" s="13"/>
      <c r="W56" s="13">
        <f t="shared" si="17"/>
        <v>0.91920704000000009</v>
      </c>
      <c r="X56" s="13"/>
      <c r="Y56" s="13"/>
      <c r="Z56" s="17"/>
      <c r="AA56" s="17"/>
      <c r="AB56" s="17"/>
    </row>
    <row r="57" spans="1:28" x14ac:dyDescent="0.25">
      <c r="A57" s="6" t="s">
        <v>25</v>
      </c>
      <c r="B57" s="7" t="s">
        <v>35</v>
      </c>
      <c r="C57" s="8"/>
      <c r="D57" s="8"/>
      <c r="E57" s="8"/>
      <c r="F57" s="8"/>
      <c r="G57" s="9"/>
      <c r="H57" s="7" t="s">
        <v>36</v>
      </c>
      <c r="I57" s="8"/>
      <c r="J57" s="8"/>
      <c r="K57" s="8"/>
      <c r="L57" s="8"/>
      <c r="M57" s="9"/>
      <c r="N57" s="55" t="s">
        <v>37</v>
      </c>
      <c r="O57" s="56"/>
      <c r="P57" s="56"/>
      <c r="Q57" s="56"/>
      <c r="R57" s="56"/>
      <c r="S57" s="57"/>
      <c r="T57" s="55" t="s">
        <v>38</v>
      </c>
      <c r="U57" s="56"/>
      <c r="V57" s="56"/>
      <c r="W57" s="56"/>
      <c r="X57" s="56"/>
      <c r="Y57" s="57"/>
      <c r="Z57" s="17"/>
      <c r="AA57" s="17"/>
      <c r="AB57" s="17"/>
    </row>
    <row r="58" spans="1:28" x14ac:dyDescent="0.25">
      <c r="A58" s="6"/>
      <c r="B58" s="10" t="str">
        <f>'[1]Замеры РП'!$E$4</f>
        <v>4.00</v>
      </c>
      <c r="C58" s="10" t="str">
        <f>'[1]Замеры РП'!$F$4</f>
        <v>9.00</v>
      </c>
      <c r="D58" s="10" t="str">
        <f>'[1]Замеры РП'!$G$4</f>
        <v>14.00</v>
      </c>
      <c r="E58" s="10" t="str">
        <f>'[1]Замеры РП'!$H$4</f>
        <v>18.00</v>
      </c>
      <c r="F58" s="10" t="str">
        <f>'[1]Замеры РП'!$I$4</f>
        <v>20.00</v>
      </c>
      <c r="G58" s="10" t="str">
        <f>'[1]Замеры РП'!$J$4</f>
        <v>22.00</v>
      </c>
      <c r="H58" s="10" t="str">
        <f>'[1]Замеры РП'!$E$4</f>
        <v>4.00</v>
      </c>
      <c r="I58" s="10" t="str">
        <f>'[1]Замеры РП'!$F$4</f>
        <v>9.00</v>
      </c>
      <c r="J58" s="10" t="str">
        <f>'[1]Замеры РП'!$G$4</f>
        <v>14.00</v>
      </c>
      <c r="K58" s="10" t="str">
        <f>'[1]Замеры РП'!$H$4</f>
        <v>18.00</v>
      </c>
      <c r="L58" s="10" t="str">
        <f>'[1]Замеры РП'!$I$4</f>
        <v>20.00</v>
      </c>
      <c r="M58" s="10" t="str">
        <f>'[1]Замеры РП'!$J$4</f>
        <v>22.00</v>
      </c>
      <c r="N58" s="10" t="str">
        <f>'[1]Замеры РП'!$E$4</f>
        <v>4.00</v>
      </c>
      <c r="O58" s="10" t="str">
        <f>'[1]Замеры РП'!$F$4</f>
        <v>9.00</v>
      </c>
      <c r="P58" s="10" t="str">
        <f>'[1]Замеры РП'!$G$4</f>
        <v>14.00</v>
      </c>
      <c r="Q58" s="10" t="str">
        <f>'[1]Замеры РП'!$H$4</f>
        <v>18.00</v>
      </c>
      <c r="R58" s="10" t="str">
        <f>'[1]Замеры РП'!$I$4</f>
        <v>20.00</v>
      </c>
      <c r="S58" s="10" t="str">
        <f>'[1]Замеры РП'!$J$4</f>
        <v>22.00</v>
      </c>
      <c r="T58" s="10" t="str">
        <f>'[1]Замеры РП'!$E$4</f>
        <v>4.00</v>
      </c>
      <c r="U58" s="10" t="str">
        <f>'[1]Замеры РП'!$F$4</f>
        <v>9.00</v>
      </c>
      <c r="V58" s="10" t="str">
        <f>'[1]Замеры РП'!$G$4</f>
        <v>14.00</v>
      </c>
      <c r="W58" s="10" t="str">
        <f>'[1]Замеры РП'!$H$4</f>
        <v>18.00</v>
      </c>
      <c r="X58" s="10" t="str">
        <f>'[1]Замеры РП'!$I$4</f>
        <v>20.00</v>
      </c>
      <c r="Y58" s="10" t="str">
        <f>'[1]Замеры РП'!$J$4</f>
        <v>22.00</v>
      </c>
      <c r="Z58" s="17"/>
      <c r="AA58" s="17"/>
      <c r="AB58" s="17"/>
    </row>
    <row r="59" spans="1:28" x14ac:dyDescent="0.25">
      <c r="A59" s="11" t="s">
        <v>6</v>
      </c>
      <c r="B59" s="11">
        <f>'[1]Замеры ИСК'!G51</f>
        <v>52</v>
      </c>
      <c r="C59" s="11">
        <f>'[1]Замеры ИСК'!L51</f>
        <v>89</v>
      </c>
      <c r="D59" s="11"/>
      <c r="E59" s="11">
        <f>'[1]Замеры ИСК'!U51</f>
        <v>111</v>
      </c>
      <c r="F59" s="11"/>
      <c r="G59" s="11"/>
      <c r="H59" s="11">
        <f>'[1]Замеры ИСК'!G49</f>
        <v>20</v>
      </c>
      <c r="I59" s="11">
        <f>'[1]Замеры ИСК'!L49</f>
        <v>23</v>
      </c>
      <c r="J59" s="11"/>
      <c r="K59" s="11">
        <f>'[1]Замеры ИСК'!U49</f>
        <v>23</v>
      </c>
      <c r="L59" s="11"/>
      <c r="M59" s="11"/>
      <c r="N59" s="58">
        <f>'[1]Замеры ИСК'!G45</f>
        <v>124</v>
      </c>
      <c r="O59" s="58">
        <f>'[1]Замеры ИСК'!L45</f>
        <v>178</v>
      </c>
      <c r="P59" s="58"/>
      <c r="Q59" s="58">
        <f>'[1]Замеры ИСК'!U45</f>
        <v>198</v>
      </c>
      <c r="R59" s="58"/>
      <c r="S59" s="58"/>
      <c r="T59" s="58">
        <f>'[1]Замеры ИСК'!G56</f>
        <v>47</v>
      </c>
      <c r="U59" s="58">
        <f>'[1]Замеры ИСК'!L56</f>
        <v>68</v>
      </c>
      <c r="V59" s="58"/>
      <c r="W59" s="58">
        <f>'[1]Замеры ИСК'!U56</f>
        <v>77</v>
      </c>
      <c r="X59" s="58"/>
      <c r="Y59" s="58"/>
      <c r="Z59" s="17"/>
      <c r="AA59" s="17"/>
      <c r="AB59" s="17"/>
    </row>
    <row r="60" spans="1:28" x14ac:dyDescent="0.25">
      <c r="A60" s="11" t="s">
        <v>7</v>
      </c>
      <c r="B60" s="11">
        <f>'[1]Замеры ИСК'!G42</f>
        <v>6.2</v>
      </c>
      <c r="C60" s="11">
        <f>'[1]Замеры ИСК'!L42</f>
        <v>6.2</v>
      </c>
      <c r="D60" s="11"/>
      <c r="E60" s="43">
        <f>'[1]Замеры ИСК'!U42</f>
        <v>6.2</v>
      </c>
      <c r="F60" s="43"/>
      <c r="G60" s="43"/>
      <c r="H60" s="11">
        <f>'[1]Замеры ИСК'!G42</f>
        <v>6.2</v>
      </c>
      <c r="I60" s="11">
        <f>'[1]Замеры ИСК'!L42</f>
        <v>6.2</v>
      </c>
      <c r="J60" s="11"/>
      <c r="K60" s="43">
        <f>'[1]Замеры ИСК'!U42</f>
        <v>6.2</v>
      </c>
      <c r="L60" s="43"/>
      <c r="M60" s="43"/>
      <c r="N60" s="58">
        <f>'[1]Замеры ИСК'!G42</f>
        <v>6.2</v>
      </c>
      <c r="O60" s="58">
        <f>'[1]Замеры ИСК'!L42</f>
        <v>6.2</v>
      </c>
      <c r="P60" s="58"/>
      <c r="Q60" s="43">
        <f>'[1]Замеры ИСК'!U42</f>
        <v>6.2</v>
      </c>
      <c r="R60" s="43"/>
      <c r="S60" s="43"/>
      <c r="T60" s="58">
        <f>'[1]Замеры ИСК'!G52</f>
        <v>6.2</v>
      </c>
      <c r="U60" s="58">
        <f>'[1]Замеры ИСК'!L52</f>
        <v>6.2</v>
      </c>
      <c r="V60" s="58"/>
      <c r="W60" s="43">
        <f>'[1]Замеры ИСК'!U52</f>
        <v>6.2</v>
      </c>
      <c r="X60" s="43"/>
      <c r="Y60" s="43"/>
      <c r="Z60" s="17"/>
      <c r="AA60" s="17"/>
      <c r="AB60" s="17"/>
    </row>
    <row r="61" spans="1:28" x14ac:dyDescent="0.25">
      <c r="A61" s="11" t="s">
        <v>8</v>
      </c>
      <c r="B61" s="13">
        <f t="shared" ref="B61:Q61" si="18">1.732*B60*(B59/1000)*0.8</f>
        <v>0.44671744000000002</v>
      </c>
      <c r="C61" s="13">
        <f t="shared" si="18"/>
        <v>0.76457408000000004</v>
      </c>
      <c r="D61" s="13"/>
      <c r="E61" s="13">
        <f t="shared" si="18"/>
        <v>0.95356992000000007</v>
      </c>
      <c r="F61" s="13"/>
      <c r="G61" s="13"/>
      <c r="H61" s="13">
        <f t="shared" si="18"/>
        <v>0.17181440000000003</v>
      </c>
      <c r="I61" s="13">
        <f t="shared" si="18"/>
        <v>0.19758656000000002</v>
      </c>
      <c r="J61" s="13"/>
      <c r="K61" s="13">
        <f t="shared" si="18"/>
        <v>0.19758656000000002</v>
      </c>
      <c r="L61" s="13"/>
      <c r="M61" s="13"/>
      <c r="N61" s="13">
        <f t="shared" si="18"/>
        <v>1.0652492800000002</v>
      </c>
      <c r="O61" s="13">
        <f t="shared" si="18"/>
        <v>1.5291481600000001</v>
      </c>
      <c r="P61" s="13"/>
      <c r="Q61" s="13">
        <f t="shared" si="18"/>
        <v>1.70096256</v>
      </c>
      <c r="R61" s="13"/>
      <c r="S61" s="13"/>
      <c r="T61" s="13">
        <f>1.732*T60*(T59/1000)*0.8</f>
        <v>0.4037638400000001</v>
      </c>
      <c r="U61" s="13">
        <f>1.732*U60*(U59/1000)*0.8</f>
        <v>0.58416896000000007</v>
      </c>
      <c r="V61" s="13"/>
      <c r="W61" s="13">
        <f t="shared" ref="W61" si="19">1.732*W60*(W59/1000)*0.8</f>
        <v>0.66148544000000009</v>
      </c>
      <c r="X61" s="13"/>
      <c r="Y61" s="13"/>
      <c r="Z61" s="17"/>
      <c r="AA61" s="17"/>
      <c r="AB61" s="17"/>
    </row>
    <row r="62" spans="1:2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55" t="s">
        <v>39</v>
      </c>
      <c r="U62" s="56"/>
      <c r="V62" s="56"/>
      <c r="W62" s="56"/>
      <c r="X62" s="56"/>
      <c r="Y62" s="57"/>
      <c r="Z62" s="14"/>
      <c r="AA62" s="14"/>
      <c r="AB62" s="14"/>
    </row>
    <row r="63" spans="1:28" x14ac:dyDescent="0.25">
      <c r="A63" s="21" t="s">
        <v>12</v>
      </c>
      <c r="B63" s="18" t="s">
        <v>13</v>
      </c>
      <c r="C63" s="22" t="str">
        <f>'[1]Замеры РП'!$E$4</f>
        <v>4.00</v>
      </c>
      <c r="D63" s="18" t="s">
        <v>14</v>
      </c>
      <c r="E63" s="23">
        <f>B44+H44+N44+B59+B49+H49+T49+H59+B54+N54+T54+T44+N59+H54+N49+T59+T64</f>
        <v>883</v>
      </c>
      <c r="F63" s="14" t="s">
        <v>15</v>
      </c>
      <c r="G63" s="14"/>
      <c r="H63" s="18" t="s">
        <v>16</v>
      </c>
      <c r="I63" s="24">
        <f>B46+H46+N46+T46+B61+B51+H51+N51+T51+H61+B56+H56+N56+T56+N61+T61+T66</f>
        <v>7.5856057600000018</v>
      </c>
      <c r="J63" s="14" t="s">
        <v>17</v>
      </c>
      <c r="K63" s="20"/>
      <c r="L63" s="20"/>
      <c r="M63" s="20"/>
      <c r="O63" s="14"/>
      <c r="P63" s="14"/>
      <c r="Q63" s="14"/>
      <c r="R63" s="59" t="s">
        <v>25</v>
      </c>
      <c r="S63" s="60"/>
      <c r="T63" s="10" t="str">
        <f>'[1]Замеры РП'!$E$4</f>
        <v>4.00</v>
      </c>
      <c r="U63" s="10" t="str">
        <f>'[1]Замеры РП'!$F$4</f>
        <v>9.00</v>
      </c>
      <c r="V63" s="10" t="str">
        <f>'[1]Замеры РП'!$G$4</f>
        <v>14.00</v>
      </c>
      <c r="W63" s="10" t="str">
        <f>'[1]Замеры РП'!$H$4</f>
        <v>18.00</v>
      </c>
      <c r="X63" s="10" t="str">
        <f>'[1]Замеры РП'!$I$4</f>
        <v>20.00</v>
      </c>
      <c r="Y63" s="10" t="str">
        <f>'[1]Замеры РП'!$J$4</f>
        <v>22.00</v>
      </c>
      <c r="Z63" s="14"/>
      <c r="AA63" s="14"/>
      <c r="AB63" s="14"/>
    </row>
    <row r="64" spans="1:28" x14ac:dyDescent="0.25">
      <c r="A64" s="14"/>
      <c r="B64" s="18" t="s">
        <v>13</v>
      </c>
      <c r="C64" s="22" t="str">
        <f>'[1]Замеры РП'!$F$4</f>
        <v>9.00</v>
      </c>
      <c r="D64" s="18" t="s">
        <v>14</v>
      </c>
      <c r="E64" s="23">
        <f>C44+I44+O44+U44+C59+C49+I49+O49+U49+I59+C54+I54+O54+U54+O59+U59+U64</f>
        <v>1479</v>
      </c>
      <c r="F64" s="14" t="s">
        <v>15</v>
      </c>
      <c r="G64" s="14"/>
      <c r="H64" s="18" t="s">
        <v>16</v>
      </c>
      <c r="I64" s="24">
        <f>C46+I46+O46+U46+C61+C51+I51+O51+U51+I61+C56+I56+O56+U56+O61+U61+U66</f>
        <v>12.705674880000004</v>
      </c>
      <c r="J64" s="14" t="s">
        <v>17</v>
      </c>
      <c r="K64" s="20"/>
      <c r="L64" s="20"/>
      <c r="M64" s="20"/>
      <c r="O64" s="14"/>
      <c r="P64" s="14"/>
      <c r="Q64" s="14"/>
      <c r="R64" s="61"/>
      <c r="S64" s="62"/>
      <c r="T64" s="58">
        <f>'[1]Замеры ИСК'!G58</f>
        <v>86</v>
      </c>
      <c r="U64" s="58">
        <f>'[1]Замеры ИСК'!L58</f>
        <v>110</v>
      </c>
      <c r="V64" s="58"/>
      <c r="W64" s="58">
        <f>'[1]Замеры ИСК'!U58</f>
        <v>128</v>
      </c>
      <c r="X64" s="58"/>
      <c r="Y64" s="58"/>
      <c r="Z64" s="14"/>
      <c r="AA64" s="14"/>
      <c r="AB64" s="14"/>
    </row>
    <row r="65" spans="1:28" x14ac:dyDescent="0.25">
      <c r="A65" s="14"/>
      <c r="B65" s="18" t="s">
        <v>13</v>
      </c>
      <c r="C65" s="22" t="s">
        <v>18</v>
      </c>
      <c r="D65" s="18" t="s">
        <v>14</v>
      </c>
      <c r="E65" s="23">
        <f>E44+K44+Q44+W44+E49+K49+Q49+W49+E54+K54+Q54+W54+E59+K59+Q59+W59+W64</f>
        <v>1527</v>
      </c>
      <c r="F65" s="14" t="s">
        <v>15</v>
      </c>
      <c r="G65" s="28"/>
      <c r="H65" s="18" t="s">
        <v>16</v>
      </c>
      <c r="I65" s="63">
        <f>E46+K46+Q46+W46+E51+K51+Q51+W51+E56+K56+Q56+W56+E61+K61+Q61+W61+W66</f>
        <v>13.118029440000001</v>
      </c>
      <c r="J65" s="14" t="s">
        <v>17</v>
      </c>
      <c r="K65" s="20"/>
      <c r="L65" s="20"/>
      <c r="M65" s="20"/>
      <c r="O65" s="14"/>
      <c r="P65" s="14"/>
      <c r="Q65" s="14"/>
      <c r="R65" s="64" t="s">
        <v>7</v>
      </c>
      <c r="S65" s="65"/>
      <c r="T65" s="58">
        <f>'[1]Замеры ИСК'!G57</f>
        <v>6.2</v>
      </c>
      <c r="U65" s="58">
        <f>'[1]Замеры ИСК'!L57</f>
        <v>6.2</v>
      </c>
      <c r="V65" s="58"/>
      <c r="W65" s="43">
        <f>'[1]Замеры ИСК'!U57</f>
        <v>6.2</v>
      </c>
      <c r="X65" s="43"/>
      <c r="Y65" s="43"/>
      <c r="Z65" s="14"/>
      <c r="AA65" s="14"/>
      <c r="AB65" s="14"/>
    </row>
    <row r="66" spans="1:28" x14ac:dyDescent="0.25">
      <c r="A66" s="14"/>
      <c r="B66" s="18"/>
      <c r="C66" s="22"/>
      <c r="D66" s="18"/>
      <c r="E66" s="23"/>
      <c r="F66" s="14"/>
      <c r="G66" s="14"/>
      <c r="H66" s="18"/>
      <c r="I66" s="24"/>
      <c r="J66" s="14"/>
      <c r="K66" s="20"/>
      <c r="L66" s="20"/>
      <c r="M66" s="20"/>
      <c r="O66" s="14"/>
      <c r="P66" s="14"/>
      <c r="Q66" s="14"/>
      <c r="R66" s="11" t="s">
        <v>8</v>
      </c>
      <c r="S66" s="11"/>
      <c r="T66" s="13">
        <f>1.732*T65*(T64/1000)*0.8</f>
        <v>0.73880192</v>
      </c>
      <c r="U66" s="13">
        <f>1.732*U65*(U64/1000)*0.8</f>
        <v>0.94497920000000013</v>
      </c>
      <c r="V66" s="13"/>
      <c r="W66" s="13">
        <f t="shared" ref="W66" si="20">1.732*W65*(W64/1000)*0.8</f>
        <v>1.0996121600000002</v>
      </c>
      <c r="X66" s="13"/>
      <c r="Y66" s="13"/>
      <c r="Z66" s="14"/>
      <c r="AA66" s="14"/>
      <c r="AB66" s="14"/>
    </row>
    <row r="67" spans="1:28" x14ac:dyDescent="0.25">
      <c r="A67" s="14"/>
      <c r="B67" s="29"/>
      <c r="C67" s="21"/>
      <c r="D67" s="29"/>
      <c r="E67" s="50"/>
      <c r="F67" s="28"/>
      <c r="G67" s="28"/>
      <c r="H67" s="29"/>
      <c r="I67" s="31"/>
      <c r="J67" s="28"/>
      <c r="K67" s="20"/>
      <c r="L67" s="20"/>
      <c r="M67" s="20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x14ac:dyDescent="0.25">
      <c r="A68" s="14"/>
      <c r="B68" s="29"/>
      <c r="C68" s="52"/>
      <c r="D68" s="29"/>
      <c r="E68" s="50"/>
      <c r="F68" s="28"/>
      <c r="G68" s="28"/>
      <c r="H68" s="29"/>
      <c r="I68" s="31"/>
      <c r="J68" s="28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x14ac:dyDescent="0.25">
      <c r="A69" s="6" t="s">
        <v>40</v>
      </c>
      <c r="B69" s="7" t="s">
        <v>41</v>
      </c>
      <c r="C69" s="8"/>
      <c r="D69" s="8"/>
      <c r="E69" s="8"/>
      <c r="F69" s="8"/>
      <c r="G69" s="9"/>
      <c r="H69" s="7" t="s">
        <v>29</v>
      </c>
      <c r="I69" s="8"/>
      <c r="J69" s="8"/>
      <c r="K69" s="8"/>
      <c r="L69" s="8"/>
      <c r="M69" s="9"/>
      <c r="N69" s="7" t="s">
        <v>42</v>
      </c>
      <c r="O69" s="8"/>
      <c r="P69" s="8"/>
      <c r="Q69" s="8"/>
      <c r="R69" s="8"/>
      <c r="S69" s="9"/>
      <c r="T69" s="7" t="s">
        <v>43</v>
      </c>
      <c r="U69" s="8"/>
      <c r="V69" s="8"/>
      <c r="W69" s="8"/>
      <c r="X69" s="8"/>
      <c r="Y69" s="9"/>
      <c r="Z69" s="14"/>
      <c r="AA69" s="14"/>
      <c r="AB69" s="14"/>
    </row>
    <row r="70" spans="1:28" x14ac:dyDescent="0.25">
      <c r="A70" s="6"/>
      <c r="B70" s="10" t="str">
        <f>'[1]Замеры РП'!$E$4</f>
        <v>4.00</v>
      </c>
      <c r="C70" s="10" t="str">
        <f>'[1]Замеры РП'!$F$4</f>
        <v>9.00</v>
      </c>
      <c r="D70" s="10" t="str">
        <f>'[1]Замеры РП'!$G$4</f>
        <v>14.00</v>
      </c>
      <c r="E70" s="10" t="str">
        <f>'[1]Замеры РП'!$H$4</f>
        <v>18.00</v>
      </c>
      <c r="F70" s="10" t="str">
        <f>'[1]Замеры РП'!$I$4</f>
        <v>20.00</v>
      </c>
      <c r="G70" s="10" t="str">
        <f>'[1]Замеры РП'!$J$4</f>
        <v>22.00</v>
      </c>
      <c r="H70" s="10" t="str">
        <f>'[1]Замеры РП'!$E$4</f>
        <v>4.00</v>
      </c>
      <c r="I70" s="10" t="str">
        <f>'[1]Замеры РП'!$F$4</f>
        <v>9.00</v>
      </c>
      <c r="J70" s="10" t="str">
        <f>'[1]Замеры РП'!$G$4</f>
        <v>14.00</v>
      </c>
      <c r="K70" s="10" t="str">
        <f>'[1]Замеры РП'!$H$4</f>
        <v>18.00</v>
      </c>
      <c r="L70" s="10" t="str">
        <f>'[1]Замеры РП'!$I$4</f>
        <v>20.00</v>
      </c>
      <c r="M70" s="10" t="str">
        <f>'[1]Замеры РП'!$J$4</f>
        <v>22.00</v>
      </c>
      <c r="N70" s="10" t="str">
        <f>'[1]Замеры РП'!$E$4</f>
        <v>4.00</v>
      </c>
      <c r="O70" s="10" t="str">
        <f>'[1]Замеры РП'!$F$4</f>
        <v>9.00</v>
      </c>
      <c r="P70" s="10" t="str">
        <f>'[1]Замеры РП'!$G$4</f>
        <v>14.00</v>
      </c>
      <c r="Q70" s="10" t="str">
        <f>'[1]Замеры РП'!$H$4</f>
        <v>18.00</v>
      </c>
      <c r="R70" s="10" t="str">
        <f>'[1]Замеры РП'!$I$4</f>
        <v>20.00</v>
      </c>
      <c r="S70" s="10" t="str">
        <f>'[1]Замеры РП'!$J$4</f>
        <v>22.00</v>
      </c>
      <c r="T70" s="10" t="str">
        <f>'[1]Замеры РП'!$E$4</f>
        <v>4.00</v>
      </c>
      <c r="U70" s="10" t="str">
        <f>'[1]Замеры РП'!$F$4</f>
        <v>9.00</v>
      </c>
      <c r="V70" s="10" t="str">
        <f>'[1]Замеры РП'!$G$4</f>
        <v>14.00</v>
      </c>
      <c r="W70" s="10" t="str">
        <f>'[1]Замеры РП'!$H$4</f>
        <v>18.00</v>
      </c>
      <c r="X70" s="10" t="str">
        <f>'[1]Замеры РП'!$I$4</f>
        <v>20.00</v>
      </c>
      <c r="Y70" s="10" t="str">
        <f>'[1]Замеры РП'!$J$4</f>
        <v>22.00</v>
      </c>
      <c r="Z70" s="14"/>
      <c r="AA70" s="14"/>
      <c r="AB70" s="14"/>
    </row>
    <row r="71" spans="1:28" x14ac:dyDescent="0.25">
      <c r="A71" s="11" t="s">
        <v>6</v>
      </c>
      <c r="B71" s="11">
        <f>'[1]Замеры ИСК'!G62</f>
        <v>66</v>
      </c>
      <c r="C71" s="11">
        <f>'[1]Замеры ИСК'!L62</f>
        <v>100</v>
      </c>
      <c r="D71" s="11"/>
      <c r="E71" s="11">
        <f>'[1]Замеры ИСК'!U62</f>
        <v>124</v>
      </c>
      <c r="F71" s="11"/>
      <c r="G71" s="11"/>
      <c r="H71" s="11">
        <f>'[1]Замеры ИСК'!G63</f>
        <v>79</v>
      </c>
      <c r="I71" s="11">
        <f>'[1]Замеры ИСК'!L63</f>
        <v>147</v>
      </c>
      <c r="J71" s="11"/>
      <c r="K71" s="11">
        <f>'[1]Замеры ИСК'!U63</f>
        <v>155</v>
      </c>
      <c r="L71" s="11"/>
      <c r="M71" s="11"/>
      <c r="N71" s="11">
        <f>'[1]Замеры ИСК'!G65</f>
        <v>17</v>
      </c>
      <c r="O71" s="11">
        <f>'[1]Замеры ИСК'!L65</f>
        <v>26</v>
      </c>
      <c r="P71" s="11"/>
      <c r="Q71" s="11">
        <f>'[1]Замеры ИСК'!U65</f>
        <v>20</v>
      </c>
      <c r="R71" s="11"/>
      <c r="S71" s="11"/>
      <c r="T71" s="11">
        <f>'[1]Замеры ИСК'!G66</f>
        <v>115</v>
      </c>
      <c r="U71" s="11">
        <f>'[1]Замеры ИСК'!L66</f>
        <v>144</v>
      </c>
      <c r="V71" s="11"/>
      <c r="W71" s="11">
        <f>'[1]Замеры ИСК'!U66</f>
        <v>150</v>
      </c>
      <c r="X71" s="11"/>
      <c r="Y71" s="11"/>
      <c r="Z71" s="14"/>
      <c r="AA71" s="14"/>
      <c r="AB71" s="14"/>
    </row>
    <row r="72" spans="1:28" x14ac:dyDescent="0.25">
      <c r="A72" s="11" t="s">
        <v>7</v>
      </c>
      <c r="B72" s="11">
        <f>'[1]Замеры ИСК'!G60</f>
        <v>6.37</v>
      </c>
      <c r="C72" s="11">
        <f>'[1]Замеры ИСК'!L60</f>
        <v>6.31</v>
      </c>
      <c r="D72" s="11"/>
      <c r="E72" s="43">
        <f>'[1]Замеры ИСК'!U60</f>
        <v>6.48</v>
      </c>
      <c r="F72" s="43"/>
      <c r="G72" s="43"/>
      <c r="H72" s="11">
        <f>'[1]Замеры ИСК'!G60</f>
        <v>6.37</v>
      </c>
      <c r="I72" s="11">
        <f>'[1]Замеры ИСК'!L60</f>
        <v>6.31</v>
      </c>
      <c r="J72" s="11"/>
      <c r="K72" s="43">
        <f>'[1]Замеры ИСК'!U60</f>
        <v>6.48</v>
      </c>
      <c r="L72" s="43"/>
      <c r="M72" s="43"/>
      <c r="N72" s="11">
        <f>'[1]Замеры ИСК'!G64</f>
        <v>6.42</v>
      </c>
      <c r="O72" s="11">
        <f>'[1]Замеры ИСК'!L64</f>
        <v>6.4</v>
      </c>
      <c r="P72" s="11"/>
      <c r="Q72" s="43">
        <f>'[1]Замеры ИСК'!U64</f>
        <v>6.36</v>
      </c>
      <c r="R72" s="43"/>
      <c r="S72" s="43"/>
      <c r="T72" s="11">
        <f>'[1]Замеры ИСК'!G64</f>
        <v>6.42</v>
      </c>
      <c r="U72" s="11">
        <f>'[1]Замеры ИСК'!L64</f>
        <v>6.4</v>
      </c>
      <c r="V72" s="11"/>
      <c r="W72" s="43">
        <f>'[1]Замеры ИСК'!U64</f>
        <v>6.36</v>
      </c>
      <c r="X72" s="43"/>
      <c r="Y72" s="43"/>
      <c r="Z72" s="14"/>
      <c r="AA72" s="14"/>
      <c r="AB72" s="14"/>
    </row>
    <row r="73" spans="1:28" x14ac:dyDescent="0.25">
      <c r="A73" s="11" t="s">
        <v>8</v>
      </c>
      <c r="B73" s="13">
        <f>1.732*B72*(B71/1000)*0.8</f>
        <v>0.58253395200000002</v>
      </c>
      <c r="C73" s="13">
        <f>1.732*C72*(C71/1000)*0.8</f>
        <v>0.87431360000000002</v>
      </c>
      <c r="D73" s="13"/>
      <c r="E73" s="13">
        <f t="shared" ref="E73" si="21">1.732*E72*(E71/1000)*0.8</f>
        <v>1.1133573120000002</v>
      </c>
      <c r="F73" s="13"/>
      <c r="G73" s="13"/>
      <c r="H73" s="13">
        <f>1.732*H72*(H71/1000)*0.8</f>
        <v>0.69727548800000005</v>
      </c>
      <c r="I73" s="13">
        <f>1.732*I72*(I71/1000)*0.8</f>
        <v>1.2852409920000001</v>
      </c>
      <c r="J73" s="13"/>
      <c r="K73" s="13">
        <f t="shared" ref="K73" si="22">1.732*K72*(K71/1000)*0.8</f>
        <v>1.3916966400000002</v>
      </c>
      <c r="L73" s="13"/>
      <c r="M73" s="13"/>
      <c r="N73" s="13">
        <f>1.732*N72*(N71/1000)*0.8</f>
        <v>0.15122438400000002</v>
      </c>
      <c r="O73" s="13">
        <f>1.732*O72*(O71/1000)*0.8</f>
        <v>0.23056384000000005</v>
      </c>
      <c r="P73" s="13"/>
      <c r="Q73" s="13">
        <f t="shared" ref="Q73" si="23">1.732*Q72*(Q71/1000)*0.8</f>
        <v>0.17624832000000001</v>
      </c>
      <c r="R73" s="13"/>
      <c r="S73" s="13"/>
      <c r="T73" s="13">
        <f>1.732*T72*(T71/1000)*0.8</f>
        <v>1.02298848</v>
      </c>
      <c r="U73" s="13">
        <f>1.732*U72*(U71/1000)*0.8</f>
        <v>1.2769689600000003</v>
      </c>
      <c r="V73" s="13"/>
      <c r="W73" s="13">
        <f t="shared" ref="W73" si="24">1.732*W72*(W71/1000)*0.8</f>
        <v>1.3218624000000001</v>
      </c>
      <c r="X73" s="13"/>
      <c r="Y73" s="13"/>
      <c r="Z73" s="14"/>
      <c r="AA73" s="14"/>
      <c r="AB73" s="14"/>
    </row>
    <row r="74" spans="1:28" x14ac:dyDescent="0.25">
      <c r="A74" s="21" t="s">
        <v>12</v>
      </c>
      <c r="B74" s="18" t="s">
        <v>13</v>
      </c>
      <c r="C74" s="22" t="str">
        <f>'[1]Замеры РП'!$E$4</f>
        <v>4.00</v>
      </c>
      <c r="D74" s="18" t="s">
        <v>14</v>
      </c>
      <c r="E74" s="25">
        <f>B71+H71+N71+T71+N76+T76</f>
        <v>354</v>
      </c>
      <c r="F74" s="14" t="s">
        <v>15</v>
      </c>
      <c r="G74" s="14"/>
      <c r="H74" s="18" t="s">
        <v>16</v>
      </c>
      <c r="I74" s="24">
        <f>B73+H73+N73+T73+N78+T78</f>
        <v>3.1358622080000007</v>
      </c>
      <c r="J74" s="14" t="s">
        <v>17</v>
      </c>
      <c r="K74" s="14"/>
      <c r="L74" s="14"/>
      <c r="M74" s="14"/>
      <c r="N74" s="7" t="s">
        <v>44</v>
      </c>
      <c r="O74" s="8"/>
      <c r="P74" s="8"/>
      <c r="Q74" s="8"/>
      <c r="R74" s="8"/>
      <c r="S74" s="9"/>
      <c r="T74" s="7" t="s">
        <v>28</v>
      </c>
      <c r="U74" s="8"/>
      <c r="V74" s="8"/>
      <c r="W74" s="8"/>
      <c r="X74" s="8"/>
      <c r="Y74" s="9"/>
      <c r="Z74" s="14"/>
      <c r="AA74" s="14"/>
      <c r="AB74" s="14"/>
    </row>
    <row r="75" spans="1:28" x14ac:dyDescent="0.25">
      <c r="A75" s="14"/>
      <c r="B75" s="18" t="s">
        <v>13</v>
      </c>
      <c r="C75" s="22" t="str">
        <f>'[1]Замеры РП'!$F$4</f>
        <v>9.00</v>
      </c>
      <c r="D75" s="18" t="s">
        <v>14</v>
      </c>
      <c r="E75" s="25">
        <f>C71+I71+O71+U71+O76+U76</f>
        <v>553</v>
      </c>
      <c r="F75" s="14" t="s">
        <v>15</v>
      </c>
      <c r="G75" s="14"/>
      <c r="H75" s="18" t="s">
        <v>16</v>
      </c>
      <c r="I75" s="24">
        <f>C73+I73+O73+U73+O78+U78</f>
        <v>4.8628879039999999</v>
      </c>
      <c r="J75" s="14" t="s">
        <v>17</v>
      </c>
      <c r="L75" s="20"/>
      <c r="M75" s="20"/>
      <c r="N75" s="10" t="str">
        <f>'[1]Замеры РП'!$E$4</f>
        <v>4.00</v>
      </c>
      <c r="O75" s="10" t="str">
        <f>'[1]Замеры РП'!$F$4</f>
        <v>9.00</v>
      </c>
      <c r="P75" s="10" t="str">
        <f>'[1]Замеры РП'!$G$4</f>
        <v>14.00</v>
      </c>
      <c r="Q75" s="10" t="str">
        <f>'[1]Замеры РП'!$H$4</f>
        <v>18.00</v>
      </c>
      <c r="R75" s="10" t="str">
        <f>'[1]Замеры РП'!$I$4</f>
        <v>20.00</v>
      </c>
      <c r="S75" s="10" t="str">
        <f>'[1]Замеры РП'!$J$4</f>
        <v>22.00</v>
      </c>
      <c r="T75" s="10" t="str">
        <f>'[1]Замеры РП'!$E$4</f>
        <v>4.00</v>
      </c>
      <c r="U75" s="10" t="str">
        <f>'[1]Замеры РП'!$F$4</f>
        <v>9.00</v>
      </c>
      <c r="V75" s="10" t="str">
        <f>'[1]Замеры РП'!$G$4</f>
        <v>14.00</v>
      </c>
      <c r="W75" s="10" t="str">
        <f>'[1]Замеры РП'!$H$4</f>
        <v>18.00</v>
      </c>
      <c r="X75" s="10" t="str">
        <f>'[1]Замеры РП'!$I$4</f>
        <v>20.00</v>
      </c>
      <c r="Y75" s="10" t="str">
        <f>'[1]Замеры РП'!$J$4</f>
        <v>22.00</v>
      </c>
      <c r="Z75" s="14"/>
      <c r="AA75" s="14"/>
      <c r="AB75" s="14"/>
    </row>
    <row r="76" spans="1:28" x14ac:dyDescent="0.25">
      <c r="A76" s="14"/>
      <c r="B76" s="18" t="s">
        <v>13</v>
      </c>
      <c r="C76" s="22" t="s">
        <v>18</v>
      </c>
      <c r="D76" s="18" t="s">
        <v>14</v>
      </c>
      <c r="E76" s="25">
        <f>E71+K71+Q71+W71+Q76+W76</f>
        <v>603</v>
      </c>
      <c r="F76" s="14" t="s">
        <v>15</v>
      </c>
      <c r="G76" s="14"/>
      <c r="H76" s="18" t="s">
        <v>16</v>
      </c>
      <c r="I76" s="24">
        <f>E73+K73+Q73+W73+Q78+W78</f>
        <v>5.3759063040000008</v>
      </c>
      <c r="J76" s="14" t="s">
        <v>17</v>
      </c>
      <c r="K76" s="14"/>
      <c r="L76" s="66" t="s">
        <v>6</v>
      </c>
      <c r="M76" s="66"/>
      <c r="N76" s="11">
        <f>'[1]Замеры ИСК'!G61</f>
        <v>45</v>
      </c>
      <c r="O76" s="11">
        <f>'[1]Замеры ИСК'!L61</f>
        <v>82</v>
      </c>
      <c r="P76" s="11"/>
      <c r="Q76" s="11">
        <f>'[1]Замеры ИСК'!U61</f>
        <v>94</v>
      </c>
      <c r="R76" s="11"/>
      <c r="S76" s="11"/>
      <c r="T76" s="11">
        <f>'[1]Замеры ИСК'!G67</f>
        <v>32</v>
      </c>
      <c r="U76" s="11">
        <f>'[1]Замеры ИСК'!L67</f>
        <v>54</v>
      </c>
      <c r="V76" s="11"/>
      <c r="W76" s="11">
        <f>'[1]Замеры ИСК'!U67</f>
        <v>60</v>
      </c>
      <c r="X76" s="11"/>
      <c r="Y76" s="11"/>
      <c r="Z76" s="14"/>
      <c r="AA76" s="14"/>
      <c r="AB76" s="14"/>
    </row>
    <row r="77" spans="1:28" x14ac:dyDescent="0.25">
      <c r="A77" s="14"/>
      <c r="D77" s="18"/>
      <c r="E77" s="25"/>
      <c r="F77" s="14"/>
      <c r="G77" s="14"/>
      <c r="H77" s="18"/>
      <c r="I77" s="24"/>
      <c r="J77" s="14"/>
      <c r="L77" s="66" t="s">
        <v>7</v>
      </c>
      <c r="M77" s="66"/>
      <c r="N77" s="11">
        <f>'[1]Замеры ИСК'!G60</f>
        <v>6.37</v>
      </c>
      <c r="O77" s="11">
        <f>'[1]Замеры ИСК'!L60</f>
        <v>6.31</v>
      </c>
      <c r="P77" s="11"/>
      <c r="Q77" s="43">
        <f>'[1]Замеры ИСК'!U60</f>
        <v>6.48</v>
      </c>
      <c r="R77" s="43"/>
      <c r="S77" s="43"/>
      <c r="T77" s="11">
        <f>'[1]Замеры ИСК'!G64</f>
        <v>6.42</v>
      </c>
      <c r="U77" s="11">
        <f>'[1]Замеры ИСК'!L64</f>
        <v>6.4</v>
      </c>
      <c r="V77" s="11"/>
      <c r="W77" s="43">
        <f>'[1]Замеры ИСК'!U64</f>
        <v>6.36</v>
      </c>
      <c r="X77" s="43"/>
      <c r="Y77" s="43"/>
      <c r="Z77" s="14"/>
      <c r="AA77" s="14"/>
      <c r="AB77" s="14"/>
    </row>
    <row r="78" spans="1:28" x14ac:dyDescent="0.25">
      <c r="A78" s="14"/>
      <c r="B78" s="29"/>
      <c r="C78" s="21"/>
      <c r="D78" s="29"/>
      <c r="E78" s="32"/>
      <c r="F78" s="28"/>
      <c r="G78" s="28"/>
      <c r="H78" s="29"/>
      <c r="I78" s="31"/>
      <c r="J78" s="28"/>
      <c r="L78" s="66" t="s">
        <v>8</v>
      </c>
      <c r="M78" s="66"/>
      <c r="N78" s="13">
        <f t="shared" ref="N78:W78" si="25">1.732*N77*(N76/1000)*0.8</f>
        <v>0.39718224000000002</v>
      </c>
      <c r="O78" s="13">
        <f t="shared" si="25"/>
        <v>0.71693715200000008</v>
      </c>
      <c r="P78" s="13"/>
      <c r="Q78" s="13">
        <f t="shared" si="25"/>
        <v>0.84399667200000017</v>
      </c>
      <c r="R78" s="13"/>
      <c r="S78" s="13"/>
      <c r="T78" s="13">
        <f t="shared" si="25"/>
        <v>0.28465766399999998</v>
      </c>
      <c r="U78" s="13">
        <f t="shared" si="25"/>
        <v>0.47886336000000007</v>
      </c>
      <c r="V78" s="13"/>
      <c r="W78" s="13">
        <f t="shared" si="25"/>
        <v>0.52874496000000004</v>
      </c>
      <c r="X78" s="13"/>
      <c r="Y78" s="13"/>
      <c r="Z78" s="14"/>
      <c r="AA78" s="14"/>
      <c r="AB78" s="14"/>
    </row>
    <row r="79" spans="1:28" s="42" customFormat="1" x14ac:dyDescent="0.25">
      <c r="B79" s="34"/>
      <c r="C79" s="35"/>
      <c r="D79" s="34"/>
      <c r="E79" s="67"/>
      <c r="F79" s="37"/>
      <c r="H79" s="34"/>
      <c r="I79" s="39"/>
      <c r="J79" s="37"/>
      <c r="L79" s="41"/>
      <c r="M79" s="41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</row>
    <row r="80" spans="1:28" x14ac:dyDescent="0.25">
      <c r="A80" s="6" t="s">
        <v>45</v>
      </c>
      <c r="B80" s="7" t="s">
        <v>27</v>
      </c>
      <c r="C80" s="8"/>
      <c r="D80" s="8"/>
      <c r="E80" s="8"/>
      <c r="F80" s="8"/>
      <c r="G80" s="9"/>
      <c r="H80" s="7" t="s">
        <v>46</v>
      </c>
      <c r="I80" s="8"/>
      <c r="J80" s="8"/>
      <c r="K80" s="8"/>
      <c r="L80" s="8"/>
      <c r="M80" s="9"/>
      <c r="N80" s="7" t="s">
        <v>44</v>
      </c>
      <c r="O80" s="8"/>
      <c r="P80" s="8"/>
      <c r="Q80" s="8"/>
      <c r="R80" s="8"/>
      <c r="S80" s="9"/>
      <c r="T80" s="7" t="s">
        <v>47</v>
      </c>
      <c r="U80" s="8"/>
      <c r="V80" s="8"/>
      <c r="W80" s="8"/>
      <c r="X80" s="8"/>
      <c r="Y80" s="9"/>
    </row>
    <row r="81" spans="1:28" x14ac:dyDescent="0.25">
      <c r="A81" s="6"/>
      <c r="B81" s="10" t="str">
        <f>'[1]Замеры РП'!$E$4</f>
        <v>4.00</v>
      </c>
      <c r="C81" s="10" t="str">
        <f>'[1]Замеры РП'!$F$4</f>
        <v>9.00</v>
      </c>
      <c r="D81" s="10" t="str">
        <f>'[1]Замеры РП'!$G$4</f>
        <v>14.00</v>
      </c>
      <c r="E81" s="10" t="str">
        <f>'[1]Замеры РП'!$H$4</f>
        <v>18.00</v>
      </c>
      <c r="F81" s="10" t="str">
        <f>'[1]Замеры РП'!$I$4</f>
        <v>20.00</v>
      </c>
      <c r="G81" s="10" t="str">
        <f>'[1]Замеры РП'!$J$4</f>
        <v>22.00</v>
      </c>
      <c r="H81" s="10" t="str">
        <f>'[1]Замеры РП'!$E$4</f>
        <v>4.00</v>
      </c>
      <c r="I81" s="10" t="str">
        <f>'[1]Замеры РП'!$F$4</f>
        <v>9.00</v>
      </c>
      <c r="J81" s="10" t="str">
        <f>'[1]Замеры РП'!$G$4</f>
        <v>14.00</v>
      </c>
      <c r="K81" s="10" t="str">
        <f>'[1]Замеры РП'!$H$4</f>
        <v>18.00</v>
      </c>
      <c r="L81" s="10" t="str">
        <f>'[1]Замеры РП'!$I$4</f>
        <v>20.00</v>
      </c>
      <c r="M81" s="10" t="str">
        <f>'[1]Замеры РП'!$J$4</f>
        <v>22.00</v>
      </c>
      <c r="N81" s="10" t="str">
        <f>'[1]Замеры РП'!$E$4</f>
        <v>4.00</v>
      </c>
      <c r="O81" s="10" t="str">
        <f>'[1]Замеры РП'!$F$4</f>
        <v>9.00</v>
      </c>
      <c r="P81" s="10" t="str">
        <f>'[1]Замеры РП'!$G$4</f>
        <v>14.00</v>
      </c>
      <c r="Q81" s="10" t="str">
        <f>'[1]Замеры РП'!$H$4</f>
        <v>18.00</v>
      </c>
      <c r="R81" s="10" t="str">
        <f>'[1]Замеры РП'!$I$4</f>
        <v>20.00</v>
      </c>
      <c r="S81" s="10" t="str">
        <f>'[1]Замеры РП'!$J$4</f>
        <v>22.00</v>
      </c>
      <c r="T81" s="10" t="str">
        <f>'[1]Замеры РП'!$E$4</f>
        <v>4.00</v>
      </c>
      <c r="U81" s="10" t="str">
        <f>'[1]Замеры РП'!$F$4</f>
        <v>9.00</v>
      </c>
      <c r="V81" s="10" t="str">
        <f>'[1]Замеры РП'!$G$4</f>
        <v>14.00</v>
      </c>
      <c r="W81" s="10" t="str">
        <f>'[1]Замеры РП'!$H$4</f>
        <v>18.00</v>
      </c>
      <c r="X81" s="10" t="str">
        <f>'[1]Замеры РП'!$I$4</f>
        <v>20.00</v>
      </c>
      <c r="Y81" s="10" t="str">
        <f>'[1]Замеры РП'!$J$4</f>
        <v>22.00</v>
      </c>
    </row>
    <row r="82" spans="1:28" x14ac:dyDescent="0.25">
      <c r="A82" s="11" t="s">
        <v>6</v>
      </c>
      <c r="B82" s="11">
        <f>'[1]Замеры ИСК'!G74</f>
        <v>63.94</v>
      </c>
      <c r="C82" s="11">
        <f>'[1]Замеры ИСК'!L74</f>
        <v>102.77</v>
      </c>
      <c r="D82" s="11"/>
      <c r="E82" s="11">
        <f>'[1]Замеры ИСК'!U74</f>
        <v>114.38</v>
      </c>
      <c r="F82" s="11"/>
      <c r="G82" s="11"/>
      <c r="H82" s="11">
        <f>'[1]Замеры ИСК'!G77</f>
        <v>54.7</v>
      </c>
      <c r="I82" s="11">
        <f>'[1]Замеры ИСК'!L77</f>
        <v>84.45</v>
      </c>
      <c r="J82" s="11"/>
      <c r="K82" s="11">
        <f>'[1]Замеры ИСК'!U77</f>
        <v>103.82</v>
      </c>
      <c r="L82" s="11"/>
      <c r="M82" s="11"/>
      <c r="N82" s="11">
        <f>'[1]Замеры ИСК'!G73</f>
        <v>105.89</v>
      </c>
      <c r="O82" s="11">
        <f>'[1]Замеры ИСК'!L73</f>
        <v>172.24</v>
      </c>
      <c r="P82" s="11"/>
      <c r="Q82" s="11">
        <f>'[1]Замеры ИСК'!U73</f>
        <v>203.46</v>
      </c>
      <c r="R82" s="11"/>
      <c r="S82" s="11"/>
      <c r="T82" s="11">
        <f>'[1]Замеры ИСК'!G79</f>
        <v>34.44</v>
      </c>
      <c r="U82" s="11">
        <f>'[1]Замеры ИСК'!L79</f>
        <v>57.16</v>
      </c>
      <c r="V82" s="11"/>
      <c r="W82" s="11">
        <f>'[1]Замеры ИСК'!U79</f>
        <v>68.09</v>
      </c>
      <c r="X82" s="11"/>
      <c r="Y82" s="11"/>
    </row>
    <row r="83" spans="1:28" x14ac:dyDescent="0.25">
      <c r="A83" s="11" t="s">
        <v>7</v>
      </c>
      <c r="B83" s="11">
        <f>'[1]Замеры ИСК'!G72</f>
        <v>6.34</v>
      </c>
      <c r="C83" s="11">
        <f>'[1]Замеры ИСК'!L72</f>
        <v>6.32</v>
      </c>
      <c r="D83" s="11"/>
      <c r="E83" s="11">
        <f>'[1]Замеры ИСК'!U72</f>
        <v>6.28</v>
      </c>
      <c r="F83" s="43"/>
      <c r="G83" s="43"/>
      <c r="H83" s="11">
        <f>'[1]Замеры ИСК'!G72</f>
        <v>6.34</v>
      </c>
      <c r="I83" s="11">
        <f>'[1]Замеры ИСК'!L72</f>
        <v>6.32</v>
      </c>
      <c r="J83" s="11"/>
      <c r="K83" s="11">
        <f>'[1]Замеры ИСК'!U72</f>
        <v>6.28</v>
      </c>
      <c r="L83" s="43"/>
      <c r="M83" s="43"/>
      <c r="N83" s="11">
        <f>'[1]Замеры ИСК'!G72</f>
        <v>6.34</v>
      </c>
      <c r="O83" s="11">
        <f>'[1]Замеры ИСК'!L72</f>
        <v>6.32</v>
      </c>
      <c r="P83" s="11"/>
      <c r="Q83" s="11">
        <f>'[1]Замеры ИСК'!U72</f>
        <v>6.28</v>
      </c>
      <c r="R83" s="43"/>
      <c r="S83" s="43"/>
      <c r="T83" s="11">
        <f>'[1]Замеры ИСК'!G72</f>
        <v>6.34</v>
      </c>
      <c r="U83" s="11">
        <f>'[1]Замеры ИСК'!L72</f>
        <v>6.32</v>
      </c>
      <c r="V83" s="11"/>
      <c r="W83" s="11">
        <f>'[1]Замеры ИСК'!U72</f>
        <v>6.28</v>
      </c>
      <c r="X83" s="43"/>
      <c r="Y83" s="43"/>
    </row>
    <row r="84" spans="1:28" x14ac:dyDescent="0.25">
      <c r="A84" s="11" t="s">
        <v>8</v>
      </c>
      <c r="B84" s="13">
        <f>1.732*B83*(B82/1000)*0.8</f>
        <v>0.56169397375999996</v>
      </c>
      <c r="C84" s="13">
        <f>1.732*C83*(C82/1000)*0.8</f>
        <v>0.89995606784000004</v>
      </c>
      <c r="D84" s="13"/>
      <c r="E84" s="13">
        <f t="shared" ref="E84" si="26">1.732*E83*(E82/1000)*0.8</f>
        <v>0.99528534784</v>
      </c>
      <c r="F84" s="13"/>
      <c r="G84" s="13"/>
      <c r="H84" s="13">
        <f>1.732*H83*(H82/1000)*0.8</f>
        <v>0.48052330880000005</v>
      </c>
      <c r="I84" s="13">
        <f>1.732*I83*(I82/1000)*0.8</f>
        <v>0.73952797440000007</v>
      </c>
      <c r="J84" s="13"/>
      <c r="K84" s="13">
        <f t="shared" ref="K84" si="27">1.732*K83*(K82/1000)*0.8</f>
        <v>0.90339678976000004</v>
      </c>
      <c r="L84" s="13"/>
      <c r="M84" s="13"/>
      <c r="N84" s="13">
        <f>1.732*N83*(N82/1000)*0.8</f>
        <v>0.93021230655999987</v>
      </c>
      <c r="O84" s="13">
        <f>1.732*O83*(O82/1000)*0.8</f>
        <v>1.50830430208</v>
      </c>
      <c r="P84" s="13"/>
      <c r="Q84" s="13">
        <f t="shared" ref="Q84" si="28">1.732*Q83*(Q82/1000)*0.8</f>
        <v>1.7704210252800001</v>
      </c>
      <c r="R84" s="13"/>
      <c r="S84" s="13"/>
      <c r="T84" s="13">
        <f>1.732*T83*(T82/1000)*0.8</f>
        <v>0.30254520575999999</v>
      </c>
      <c r="U84" s="13">
        <f>1.732*U83*(U82/1000)*0.8</f>
        <v>0.50054966272000001</v>
      </c>
      <c r="V84" s="13"/>
      <c r="W84" s="13">
        <f t="shared" ref="W84" si="29">1.732*W83*(W82/1000)*0.8</f>
        <v>0.59248976512000007</v>
      </c>
      <c r="X84" s="13"/>
      <c r="Y84" s="13"/>
    </row>
    <row r="85" spans="1:28" x14ac:dyDescent="0.25">
      <c r="A85" s="6" t="s">
        <v>45</v>
      </c>
      <c r="B85" s="7" t="s">
        <v>48</v>
      </c>
      <c r="C85" s="8"/>
      <c r="D85" s="8"/>
      <c r="E85" s="8"/>
      <c r="F85" s="8"/>
      <c r="G85" s="9"/>
      <c r="H85" s="7" t="s">
        <v>49</v>
      </c>
      <c r="I85" s="8"/>
      <c r="J85" s="8"/>
      <c r="K85" s="8"/>
      <c r="L85" s="8"/>
      <c r="M85" s="9"/>
      <c r="N85" s="7" t="s">
        <v>2</v>
      </c>
      <c r="O85" s="8"/>
      <c r="P85" s="8"/>
      <c r="Q85" s="8"/>
      <c r="R85" s="8"/>
      <c r="S85" s="9"/>
      <c r="T85" s="7" t="s">
        <v>50</v>
      </c>
      <c r="U85" s="8"/>
      <c r="V85" s="8"/>
      <c r="W85" s="8"/>
      <c r="X85" s="8"/>
      <c r="Y85" s="9"/>
    </row>
    <row r="86" spans="1:28" x14ac:dyDescent="0.25">
      <c r="A86" s="6"/>
      <c r="B86" s="10" t="str">
        <f>'[1]Замеры РП'!$E$4</f>
        <v>4.00</v>
      </c>
      <c r="C86" s="10" t="str">
        <f>'[1]Замеры РП'!$F$4</f>
        <v>9.00</v>
      </c>
      <c r="D86" s="10" t="str">
        <f>'[1]Замеры РП'!$G$4</f>
        <v>14.00</v>
      </c>
      <c r="E86" s="10" t="str">
        <f>'[1]Замеры РП'!$H$4</f>
        <v>18.00</v>
      </c>
      <c r="F86" s="10" t="str">
        <f>'[1]Замеры РП'!$I$4</f>
        <v>20.00</v>
      </c>
      <c r="G86" s="10" t="str">
        <f>'[1]Замеры РП'!$J$4</f>
        <v>22.00</v>
      </c>
      <c r="H86" s="10" t="str">
        <f>'[1]Замеры РП'!$E$4</f>
        <v>4.00</v>
      </c>
      <c r="I86" s="10" t="str">
        <f>'[1]Замеры РП'!$F$4</f>
        <v>9.00</v>
      </c>
      <c r="J86" s="10" t="str">
        <f>'[1]Замеры РП'!$G$4</f>
        <v>14.00</v>
      </c>
      <c r="K86" s="10" t="str">
        <f>'[1]Замеры РП'!$H$4</f>
        <v>18.00</v>
      </c>
      <c r="L86" s="10" t="str">
        <f>'[1]Замеры РП'!$I$4</f>
        <v>20.00</v>
      </c>
      <c r="M86" s="10" t="str">
        <f>'[1]Замеры РП'!$J$4</f>
        <v>22.00</v>
      </c>
      <c r="N86" s="10" t="str">
        <f>'[1]Замеры РП'!$E$4</f>
        <v>4.00</v>
      </c>
      <c r="O86" s="10" t="str">
        <f>'[1]Замеры РП'!$F$4</f>
        <v>9.00</v>
      </c>
      <c r="P86" s="10" t="str">
        <f>'[1]Замеры РП'!$G$4</f>
        <v>14.00</v>
      </c>
      <c r="Q86" s="10" t="str">
        <f>'[1]Замеры РП'!$H$4</f>
        <v>18.00</v>
      </c>
      <c r="R86" s="10" t="str">
        <f>'[1]Замеры РП'!$I$4</f>
        <v>20.00</v>
      </c>
      <c r="S86" s="10" t="str">
        <f>'[1]Замеры РП'!$J$4</f>
        <v>22.00</v>
      </c>
      <c r="T86" s="10" t="str">
        <f>'[1]Замеры РП'!$E$4</f>
        <v>4.00</v>
      </c>
      <c r="U86" s="10" t="str">
        <f>'[1]Замеры РП'!$F$4</f>
        <v>9.00</v>
      </c>
      <c r="V86" s="10" t="str">
        <f>'[1]Замеры РП'!$G$4</f>
        <v>14.00</v>
      </c>
      <c r="W86" s="10" t="str">
        <f>'[1]Замеры РП'!$H$4</f>
        <v>18.00</v>
      </c>
      <c r="X86" s="10" t="str">
        <f>'[1]Замеры РП'!$I$4</f>
        <v>20.00</v>
      </c>
      <c r="Y86" s="10" t="str">
        <f>'[1]Замеры РП'!$J$4</f>
        <v>22.00</v>
      </c>
    </row>
    <row r="87" spans="1:28" x14ac:dyDescent="0.25">
      <c r="A87" s="11" t="s">
        <v>6</v>
      </c>
      <c r="B87" s="11">
        <f>'[1]Замеры ИСК'!G76</f>
        <v>41.48</v>
      </c>
      <c r="C87" s="11">
        <f>'[1]Замеры ИСК'!L76</f>
        <v>85.55</v>
      </c>
      <c r="D87" s="11"/>
      <c r="E87" s="11">
        <f>'[1]Замеры ИСК'!U76</f>
        <v>87.76</v>
      </c>
      <c r="F87" s="11"/>
      <c r="G87" s="11"/>
      <c r="H87" s="11">
        <f>'[1]Замеры ИСК'!G81</f>
        <v>63.84</v>
      </c>
      <c r="I87" s="11">
        <f>'[1]Замеры ИСК'!L81</f>
        <v>140.6</v>
      </c>
      <c r="J87" s="11"/>
      <c r="K87" s="11">
        <f>'[1]Замеры ИСК'!U81</f>
        <v>139.03</v>
      </c>
      <c r="L87" s="11"/>
      <c r="M87" s="11"/>
      <c r="N87" s="11">
        <f>'[1]Замеры ИСК'!G82</f>
        <v>16</v>
      </c>
      <c r="O87" s="11">
        <f>'[1]Замеры ИСК'!L82</f>
        <v>24.89</v>
      </c>
      <c r="P87" s="11"/>
      <c r="Q87" s="11">
        <f>'[1]Замеры ИСК'!U82</f>
        <v>27.74</v>
      </c>
      <c r="R87" s="11"/>
      <c r="S87" s="11"/>
      <c r="T87" s="11">
        <f>'[1]Замеры ИСК'!G83</f>
        <v>41.26</v>
      </c>
      <c r="U87" s="11">
        <f>'[1]Замеры ИСК'!L83</f>
        <v>68.819999999999993</v>
      </c>
      <c r="V87" s="11"/>
      <c r="W87" s="11">
        <f>'[1]Замеры ИСК'!U83</f>
        <v>78.39</v>
      </c>
      <c r="X87" s="11"/>
      <c r="Y87" s="11"/>
    </row>
    <row r="88" spans="1:28" x14ac:dyDescent="0.25">
      <c r="A88" s="11" t="s">
        <v>7</v>
      </c>
      <c r="B88" s="11">
        <f>'[1]Замеры ИСК'!G72</f>
        <v>6.34</v>
      </c>
      <c r="C88" s="11">
        <f>'[1]Замеры ИСК'!L72</f>
        <v>6.32</v>
      </c>
      <c r="D88" s="11"/>
      <c r="E88" s="11">
        <f>'[1]Замеры ИСК'!U72</f>
        <v>6.28</v>
      </c>
      <c r="F88" s="43"/>
      <c r="G88" s="43"/>
      <c r="H88" s="11">
        <f>'[1]Замеры ИСК'!G80</f>
        <v>6.31</v>
      </c>
      <c r="I88" s="11">
        <f>'[1]Замеры ИСК'!L80</f>
        <v>6.29</v>
      </c>
      <c r="J88" s="11"/>
      <c r="K88" s="43">
        <f>'[1]Замеры ИСК'!U80</f>
        <v>6.25</v>
      </c>
      <c r="L88" s="43"/>
      <c r="M88" s="43"/>
      <c r="N88" s="11">
        <f>'[1]Замеры ИСК'!G80</f>
        <v>6.31</v>
      </c>
      <c r="O88" s="11">
        <f>'[1]Замеры ИСК'!L80</f>
        <v>6.29</v>
      </c>
      <c r="P88" s="11"/>
      <c r="Q88" s="43">
        <f>'[1]Замеры ИСК'!U80</f>
        <v>6.25</v>
      </c>
      <c r="R88" s="43"/>
      <c r="S88" s="43"/>
      <c r="T88" s="11">
        <f>'[1]Замеры ИСК'!G80</f>
        <v>6.31</v>
      </c>
      <c r="U88" s="11">
        <f>'[1]Замеры ИСК'!L80</f>
        <v>6.29</v>
      </c>
      <c r="V88" s="11"/>
      <c r="W88" s="43">
        <f>'[1]Замеры ИСК'!U80</f>
        <v>6.25</v>
      </c>
      <c r="X88" s="43"/>
      <c r="Y88" s="43"/>
    </row>
    <row r="89" spans="1:28" x14ac:dyDescent="0.25">
      <c r="A89" s="11" t="s">
        <v>8</v>
      </c>
      <c r="B89" s="13">
        <f>1.732*B88*(B87/1000)*0.8</f>
        <v>0.36438952191999996</v>
      </c>
      <c r="C89" s="13">
        <f>1.732*C88*(C87/1000)*0.8</f>
        <v>0.74916066560000005</v>
      </c>
      <c r="D89" s="13"/>
      <c r="E89" s="13">
        <f t="shared" ref="E89" si="30">1.732*E88*(E87/1000)*0.8</f>
        <v>0.76364960768000012</v>
      </c>
      <c r="F89" s="13"/>
      <c r="G89" s="13"/>
      <c r="H89" s="13">
        <f>1.732*H88*(H87/1000)*0.8</f>
        <v>0.55816180224000012</v>
      </c>
      <c r="I89" s="13">
        <f>1.732*I88*(I87/1000)*0.8</f>
        <v>1.2253886144000001</v>
      </c>
      <c r="J89" s="13"/>
      <c r="K89" s="13">
        <f t="shared" ref="K89" si="31">1.732*K88*(K87/1000)*0.8</f>
        <v>1.2039998000000001</v>
      </c>
      <c r="L89" s="13"/>
      <c r="M89" s="13"/>
      <c r="N89" s="13">
        <f>1.732*N88*(N87/1000)*0.8</f>
        <v>0.139890176</v>
      </c>
      <c r="O89" s="13">
        <f>1.732*O88*(O87/1000)*0.8</f>
        <v>0.21692690336000001</v>
      </c>
      <c r="P89" s="13"/>
      <c r="Q89" s="13">
        <f t="shared" ref="Q89" si="32">1.732*Q88*(Q87/1000)*0.8</f>
        <v>0.24022839999999995</v>
      </c>
      <c r="R89" s="13"/>
      <c r="S89" s="13">
        <f>1.732*S88*(S87/1000)*0.8</f>
        <v>0</v>
      </c>
      <c r="T89" s="13">
        <f>1.732*T88*(T87/1000)*0.8</f>
        <v>0.36074179135999995</v>
      </c>
      <c r="U89" s="13">
        <f>1.732*U88*(U87/1000)*0.8</f>
        <v>0.59979547968000002</v>
      </c>
      <c r="V89" s="13"/>
      <c r="W89" s="13">
        <f t="shared" ref="W89" si="33">1.732*W88*(W87/1000)*0.8</f>
        <v>0.67885740000000006</v>
      </c>
      <c r="X89" s="13"/>
      <c r="Y89" s="13"/>
    </row>
    <row r="90" spans="1:28" x14ac:dyDescent="0.25">
      <c r="A90" s="6" t="s">
        <v>45</v>
      </c>
      <c r="B90" s="7" t="s">
        <v>4</v>
      </c>
      <c r="C90" s="8"/>
      <c r="D90" s="8"/>
      <c r="E90" s="8"/>
      <c r="F90" s="8"/>
      <c r="G90" s="9"/>
      <c r="H90" s="7" t="s">
        <v>42</v>
      </c>
      <c r="I90" s="8"/>
      <c r="J90" s="8"/>
      <c r="K90" s="8"/>
      <c r="L90" s="8"/>
      <c r="M90" s="9"/>
      <c r="N90" s="7" t="s">
        <v>51</v>
      </c>
      <c r="O90" s="8"/>
      <c r="P90" s="8"/>
      <c r="Q90" s="8"/>
      <c r="R90" s="8"/>
      <c r="S90" s="9"/>
      <c r="T90" s="6" t="s">
        <v>52</v>
      </c>
      <c r="U90" s="6"/>
      <c r="V90" s="6"/>
      <c r="W90" s="6"/>
      <c r="X90" s="6"/>
      <c r="Y90" s="6"/>
      <c r="Z90" s="14"/>
      <c r="AA90" s="14"/>
      <c r="AB90" s="14"/>
    </row>
    <row r="91" spans="1:28" x14ac:dyDescent="0.25">
      <c r="A91" s="6"/>
      <c r="B91" s="10" t="str">
        <f>'[1]Замеры РП'!$E$4</f>
        <v>4.00</v>
      </c>
      <c r="C91" s="10" t="str">
        <f>'[1]Замеры РП'!$F$4</f>
        <v>9.00</v>
      </c>
      <c r="D91" s="10" t="str">
        <f>'[1]Замеры РП'!$G$4</f>
        <v>14.00</v>
      </c>
      <c r="E91" s="10" t="str">
        <f>'[1]Замеры РП'!$H$4</f>
        <v>18.00</v>
      </c>
      <c r="F91" s="10" t="str">
        <f>'[1]Замеры РП'!$I$4</f>
        <v>20.00</v>
      </c>
      <c r="G91" s="10" t="str">
        <f>'[1]Замеры РП'!$J$4</f>
        <v>22.00</v>
      </c>
      <c r="H91" s="10" t="str">
        <f>'[1]Замеры РП'!$E$4</f>
        <v>4.00</v>
      </c>
      <c r="I91" s="10" t="str">
        <f>'[1]Замеры РП'!$F$4</f>
        <v>9.00</v>
      </c>
      <c r="J91" s="10" t="str">
        <f>'[1]Замеры РП'!$G$4</f>
        <v>14.00</v>
      </c>
      <c r="K91" s="10" t="str">
        <f>'[1]Замеры РП'!$H$4</f>
        <v>18.00</v>
      </c>
      <c r="L91" s="10" t="str">
        <f>'[1]Замеры РП'!$I$4</f>
        <v>20.00</v>
      </c>
      <c r="M91" s="10" t="str">
        <f>'[1]Замеры РП'!$J$4</f>
        <v>22.00</v>
      </c>
      <c r="N91" s="10" t="str">
        <f>'[1]Замеры РП'!$E$4</f>
        <v>4.00</v>
      </c>
      <c r="O91" s="10" t="str">
        <f>'[1]Замеры РП'!$F$4</f>
        <v>9.00</v>
      </c>
      <c r="P91" s="10" t="str">
        <f>'[1]Замеры РП'!$G$4</f>
        <v>14.00</v>
      </c>
      <c r="Q91" s="10" t="str">
        <f>'[1]Замеры РП'!$H$4</f>
        <v>18.00</v>
      </c>
      <c r="R91" s="10" t="str">
        <f>'[1]Замеры РП'!$I$4</f>
        <v>20.00</v>
      </c>
      <c r="S91" s="10" t="str">
        <f>'[1]Замеры РП'!$J$4</f>
        <v>22.00</v>
      </c>
      <c r="T91" s="10" t="str">
        <f>'[1]Замеры РП'!$E$4</f>
        <v>4.00</v>
      </c>
      <c r="U91" s="10" t="str">
        <f>'[1]Замеры РП'!$F$4</f>
        <v>9.00</v>
      </c>
      <c r="V91" s="10" t="str">
        <f>'[1]Замеры РП'!$G$4</f>
        <v>14.00</v>
      </c>
      <c r="W91" s="10" t="str">
        <f>'[1]Замеры РП'!$H$4</f>
        <v>18.00</v>
      </c>
      <c r="X91" s="10" t="str">
        <f>'[1]Замеры РП'!$I$4</f>
        <v>20.00</v>
      </c>
      <c r="Y91" s="10" t="str">
        <f>'[1]Замеры РП'!$J$4</f>
        <v>22.00</v>
      </c>
      <c r="Z91" s="14"/>
      <c r="AA91" s="14"/>
      <c r="AB91" s="14"/>
    </row>
    <row r="92" spans="1:28" x14ac:dyDescent="0.25">
      <c r="A92" s="11" t="s">
        <v>6</v>
      </c>
      <c r="B92" s="11">
        <f>'[1]Замеры ИСК'!G85</f>
        <v>63.94</v>
      </c>
      <c r="C92" s="11">
        <f>'[1]Замеры ИСК'!L85</f>
        <v>102.77</v>
      </c>
      <c r="D92" s="11"/>
      <c r="E92" s="11">
        <f>'[1]Замеры ИСК'!U85</f>
        <v>114.38</v>
      </c>
      <c r="F92" s="11"/>
      <c r="G92" s="11"/>
      <c r="H92" s="11">
        <f>'[1]Замеры ИСК'!G75</f>
        <v>123</v>
      </c>
      <c r="I92" s="11">
        <f>'[1]Замеры ИСК'!L75</f>
        <v>270</v>
      </c>
      <c r="J92" s="11"/>
      <c r="K92" s="11">
        <f>'[1]Замеры ИСК'!U75</f>
        <v>214</v>
      </c>
      <c r="L92" s="11"/>
      <c r="M92" s="11"/>
      <c r="N92" s="11">
        <f>'[1]Замеры ИСК'!G84</f>
        <v>22.69</v>
      </c>
      <c r="O92" s="11">
        <f>'[1]Замеры ИСК'!L84</f>
        <v>50</v>
      </c>
      <c r="P92" s="11"/>
      <c r="Q92" s="11">
        <f>'[1]Замеры ИСК'!U84</f>
        <v>47.26</v>
      </c>
      <c r="R92" s="11"/>
      <c r="S92" s="11"/>
      <c r="T92" s="11">
        <f>'[1]Замеры ИСК'!G78</f>
        <v>111.24</v>
      </c>
      <c r="U92" s="11">
        <f>'[1]Замеры ИСК'!L78</f>
        <v>111.24</v>
      </c>
      <c r="V92" s="11"/>
      <c r="W92" s="11">
        <f>'[1]Замеры ИСК'!U78</f>
        <v>111.24</v>
      </c>
      <c r="X92" s="11"/>
      <c r="Y92" s="11"/>
      <c r="Z92" s="14"/>
      <c r="AA92" s="14"/>
      <c r="AB92" s="14"/>
    </row>
    <row r="93" spans="1:28" x14ac:dyDescent="0.25">
      <c r="A93" s="11" t="s">
        <v>7</v>
      </c>
      <c r="B93" s="11">
        <f>'[1]Замеры ИСК'!G80</f>
        <v>6.31</v>
      </c>
      <c r="C93" s="11">
        <f>'[1]Замеры ИСК'!L80</f>
        <v>6.29</v>
      </c>
      <c r="D93" s="11"/>
      <c r="E93" s="43">
        <f>'[1]Замеры ИСК'!U80</f>
        <v>6.25</v>
      </c>
      <c r="F93" s="43"/>
      <c r="G93" s="43"/>
      <c r="H93" s="11">
        <f>'[1]Замеры ИСК'!G72</f>
        <v>6.34</v>
      </c>
      <c r="I93" s="11">
        <f>'[1]Замеры ИСК'!L72</f>
        <v>6.32</v>
      </c>
      <c r="J93" s="11"/>
      <c r="K93" s="11">
        <f>'[1]Замеры ИСК'!U72</f>
        <v>6.28</v>
      </c>
      <c r="L93" s="43"/>
      <c r="M93" s="43"/>
      <c r="N93" s="11">
        <f>'[1]Замеры ИСК'!G80</f>
        <v>6.31</v>
      </c>
      <c r="O93" s="11">
        <f>'[1]Замеры ИСК'!L80</f>
        <v>6.29</v>
      </c>
      <c r="P93" s="11"/>
      <c r="Q93" s="43">
        <f>'[1]Замеры ИСК'!U80</f>
        <v>6.25</v>
      </c>
      <c r="R93" s="43"/>
      <c r="S93" s="43"/>
      <c r="T93" s="11">
        <f>'[1]Замеры ИСК'!G72</f>
        <v>6.34</v>
      </c>
      <c r="U93" s="11">
        <f>'[1]Замеры ИСК'!L72</f>
        <v>6.32</v>
      </c>
      <c r="V93" s="11"/>
      <c r="W93" s="11">
        <f>'[1]Замеры ИСК'!U72</f>
        <v>6.28</v>
      </c>
      <c r="X93" s="43"/>
      <c r="Y93" s="43"/>
      <c r="Z93" s="14"/>
      <c r="AA93" s="14"/>
      <c r="AB93" s="14"/>
    </row>
    <row r="94" spans="1:28" x14ac:dyDescent="0.25">
      <c r="A94" s="11" t="s">
        <v>8</v>
      </c>
      <c r="B94" s="13">
        <f t="shared" ref="B94:W94" si="34">1.732*B93*(B92/1000)*0.8</f>
        <v>0.55903611584000001</v>
      </c>
      <c r="C94" s="13">
        <f t="shared" si="34"/>
        <v>0.89568412448000001</v>
      </c>
      <c r="D94" s="13"/>
      <c r="E94" s="13">
        <f t="shared" si="34"/>
        <v>0.99053080000000004</v>
      </c>
      <c r="F94" s="13"/>
      <c r="G94" s="13"/>
      <c r="H94" s="13">
        <f t="shared" si="34"/>
        <v>1.080518592</v>
      </c>
      <c r="I94" s="13">
        <f t="shared" si="34"/>
        <v>2.3643878400000005</v>
      </c>
      <c r="J94" s="13"/>
      <c r="K94" s="13">
        <f t="shared" si="34"/>
        <v>1.8621355520000002</v>
      </c>
      <c r="L94" s="13"/>
      <c r="M94" s="13"/>
      <c r="N94" s="13">
        <f t="shared" si="34"/>
        <v>0.19838175584000003</v>
      </c>
      <c r="O94" s="13">
        <f t="shared" si="34"/>
        <v>0.43577120000000003</v>
      </c>
      <c r="P94" s="13"/>
      <c r="Q94" s="13">
        <f t="shared" si="34"/>
        <v>0.40927159999999996</v>
      </c>
      <c r="R94" s="13"/>
      <c r="S94" s="13"/>
      <c r="T94" s="13">
        <f t="shared" si="34"/>
        <v>0.97721047295999997</v>
      </c>
      <c r="U94" s="13">
        <f t="shared" si="34"/>
        <v>0.97412779007999983</v>
      </c>
      <c r="V94" s="13"/>
      <c r="W94" s="13">
        <f t="shared" si="34"/>
        <v>0.96796242432000001</v>
      </c>
      <c r="X94" s="13"/>
      <c r="Y94" s="13"/>
      <c r="Z94" s="14"/>
      <c r="AA94" s="14"/>
      <c r="AB94" s="14"/>
    </row>
    <row r="95" spans="1:2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25">
      <c r="A96" s="21" t="s">
        <v>12</v>
      </c>
      <c r="B96" s="18" t="s">
        <v>13</v>
      </c>
      <c r="C96" s="22" t="str">
        <f>'[1]Замеры РП'!$E$4</f>
        <v>4.00</v>
      </c>
      <c r="D96" s="18" t="s">
        <v>14</v>
      </c>
      <c r="E96" s="25">
        <f>B82+H82+N82+T82+H92+N92+T87+N87+H87+B87+B92+T92</f>
        <v>742.42000000000007</v>
      </c>
      <c r="F96" s="14" t="s">
        <v>15</v>
      </c>
      <c r="G96" s="14"/>
      <c r="H96" s="18" t="s">
        <v>16</v>
      </c>
      <c r="I96" s="20">
        <f>B84+H84+N84+T84+H94+N94+T89+N89+H89+B89+B94+T94</f>
        <v>6.5133050230399991</v>
      </c>
      <c r="J96" s="14" t="s">
        <v>17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25">
      <c r="A97" s="14"/>
      <c r="B97" s="18" t="s">
        <v>13</v>
      </c>
      <c r="C97" s="22" t="str">
        <f>'[1]Замеры РП'!$F$4</f>
        <v>9.00</v>
      </c>
      <c r="D97" s="18" t="s">
        <v>14</v>
      </c>
      <c r="E97" s="49">
        <f>C82+I82+O82+U82+I92+O92+U87+O87+I87+C87+C92+U92</f>
        <v>1270.49</v>
      </c>
      <c r="F97" s="14" t="s">
        <v>15</v>
      </c>
      <c r="G97" s="14"/>
      <c r="H97" s="18" t="s">
        <v>16</v>
      </c>
      <c r="I97" s="68">
        <f>C84+I84+O84+U84+I94+O94+U89+O89+I89+C89+C94+U94</f>
        <v>11.10958062464</v>
      </c>
      <c r="J97" s="14" t="s">
        <v>17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25">
      <c r="A98" s="14"/>
      <c r="B98" s="18" t="s">
        <v>13</v>
      </c>
      <c r="C98" s="22" t="s">
        <v>18</v>
      </c>
      <c r="D98" s="18" t="s">
        <v>14</v>
      </c>
      <c r="E98" s="49">
        <f>E82+K82+Q82+W82+E87+K87+Q87+W87+E92+K92+Q92+W92</f>
        <v>1309.55</v>
      </c>
      <c r="F98" s="14" t="s">
        <v>15</v>
      </c>
      <c r="G98" s="14"/>
      <c r="H98" s="18" t="s">
        <v>16</v>
      </c>
      <c r="I98" s="20">
        <f>E84+K84+Q84+W84+E89+K89+Q89+W89+E94+K94+Q94+W94</f>
        <v>11.378228512</v>
      </c>
      <c r="J98" s="14" t="s">
        <v>17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25">
      <c r="A99" s="14"/>
      <c r="B99" s="18"/>
      <c r="C99" s="22"/>
      <c r="D99" s="18"/>
      <c r="E99" s="49"/>
      <c r="F99" s="14"/>
      <c r="G99" s="14"/>
      <c r="H99" s="18"/>
      <c r="I99" s="20"/>
      <c r="J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25">
      <c r="A100" s="14"/>
      <c r="B100" s="29"/>
      <c r="C100" s="21"/>
      <c r="D100" s="29"/>
      <c r="E100" s="69"/>
      <c r="F100" s="28"/>
      <c r="G100" s="28"/>
      <c r="H100" s="29"/>
      <c r="I100" s="51"/>
      <c r="J100" s="28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s="42" customFormat="1" x14ac:dyDescent="0.25">
      <c r="A101" s="37"/>
      <c r="B101" s="34"/>
      <c r="C101" s="35"/>
      <c r="D101" s="34"/>
      <c r="E101" s="70"/>
      <c r="F101" s="37"/>
      <c r="G101" s="37"/>
      <c r="H101" s="34"/>
      <c r="I101" s="41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</row>
    <row r="102" spans="1:28" x14ac:dyDescent="0.25">
      <c r="A102" s="6" t="s">
        <v>53</v>
      </c>
      <c r="B102" s="7" t="s">
        <v>49</v>
      </c>
      <c r="C102" s="8"/>
      <c r="D102" s="8"/>
      <c r="E102" s="8"/>
      <c r="F102" s="8"/>
      <c r="G102" s="9"/>
      <c r="H102" s="7" t="s">
        <v>3</v>
      </c>
      <c r="I102" s="8"/>
      <c r="J102" s="8"/>
      <c r="K102" s="8"/>
      <c r="L102" s="8"/>
      <c r="M102" s="9"/>
      <c r="N102" s="7" t="s">
        <v>29</v>
      </c>
      <c r="O102" s="8"/>
      <c r="P102" s="8"/>
      <c r="Q102" s="8"/>
      <c r="R102" s="8"/>
      <c r="S102" s="9"/>
      <c r="T102" s="7" t="s">
        <v>24</v>
      </c>
      <c r="U102" s="8"/>
      <c r="V102" s="8"/>
      <c r="W102" s="8"/>
      <c r="X102" s="8"/>
      <c r="Y102" s="9"/>
    </row>
    <row r="103" spans="1:28" x14ac:dyDescent="0.25">
      <c r="A103" s="6"/>
      <c r="B103" s="10" t="str">
        <f>'[1]Замеры РП'!$E$4</f>
        <v>4.00</v>
      </c>
      <c r="C103" s="10" t="str">
        <f>'[1]Замеры РП'!$F$4</f>
        <v>9.00</v>
      </c>
      <c r="D103" s="10" t="str">
        <f>'[1]Замеры РП'!$G$4</f>
        <v>14.00</v>
      </c>
      <c r="E103" s="10" t="str">
        <f>'[1]Замеры РП'!$H$4</f>
        <v>18.00</v>
      </c>
      <c r="F103" s="10" t="str">
        <f>'[1]Замеры РП'!$I$4</f>
        <v>20.00</v>
      </c>
      <c r="G103" s="10" t="str">
        <f>'[1]Замеры РП'!$J$4</f>
        <v>22.00</v>
      </c>
      <c r="H103" s="10" t="str">
        <f>'[1]Замеры РП'!$E$4</f>
        <v>4.00</v>
      </c>
      <c r="I103" s="10" t="str">
        <f>'[1]Замеры РП'!$F$4</f>
        <v>9.00</v>
      </c>
      <c r="J103" s="10" t="str">
        <f>'[1]Замеры РП'!$G$4</f>
        <v>14.00</v>
      </c>
      <c r="K103" s="10" t="str">
        <f>'[1]Замеры РП'!$H$4</f>
        <v>18.00</v>
      </c>
      <c r="L103" s="10" t="str">
        <f>'[1]Замеры РП'!$I$4</f>
        <v>20.00</v>
      </c>
      <c r="M103" s="10" t="str">
        <f>'[1]Замеры РП'!$J$4</f>
        <v>22.00</v>
      </c>
      <c r="N103" s="10" t="str">
        <f>'[1]Замеры РП'!$E$4</f>
        <v>4.00</v>
      </c>
      <c r="O103" s="10" t="str">
        <f>'[1]Замеры РП'!$F$4</f>
        <v>9.00</v>
      </c>
      <c r="P103" s="10" t="str">
        <f>'[1]Замеры РП'!$G$4</f>
        <v>14.00</v>
      </c>
      <c r="Q103" s="10" t="str">
        <f>'[1]Замеры РП'!$H$4</f>
        <v>18.00</v>
      </c>
      <c r="R103" s="10" t="str">
        <f>'[1]Замеры РП'!$I$4</f>
        <v>20.00</v>
      </c>
      <c r="S103" s="10" t="str">
        <f>'[1]Замеры РП'!$J$4</f>
        <v>22.00</v>
      </c>
      <c r="T103" s="10" t="str">
        <f>'[1]Замеры РП'!$E$4</f>
        <v>4.00</v>
      </c>
      <c r="U103" s="10" t="str">
        <f>'[1]Замеры РП'!$F$4</f>
        <v>9.00</v>
      </c>
      <c r="V103" s="10" t="str">
        <f>'[1]Замеры РП'!$G$4</f>
        <v>14.00</v>
      </c>
      <c r="W103" s="10" t="str">
        <f>'[1]Замеры РП'!$H$4</f>
        <v>18.00</v>
      </c>
      <c r="X103" s="10" t="str">
        <f>'[1]Замеры РП'!$I$4</f>
        <v>20.00</v>
      </c>
      <c r="Y103" s="10" t="str">
        <f>'[1]Замеры РП'!$J$4</f>
        <v>22.00</v>
      </c>
    </row>
    <row r="104" spans="1:28" x14ac:dyDescent="0.25">
      <c r="A104" s="11" t="s">
        <v>6</v>
      </c>
      <c r="B104" s="11">
        <f>'[1]Замеры ИСК'!G91</f>
        <v>90</v>
      </c>
      <c r="C104" s="11">
        <f>'[1]Замеры ИСК'!L91</f>
        <v>161</v>
      </c>
      <c r="D104" s="11"/>
      <c r="E104" s="11">
        <f>'[1]Замеры ИСК'!U91</f>
        <v>169</v>
      </c>
      <c r="F104" s="11"/>
      <c r="G104" s="11"/>
      <c r="H104" s="11">
        <f>'[1]Замеры ИСК'!G90</f>
        <v>27</v>
      </c>
      <c r="I104" s="11">
        <f>'[1]Замеры ИСК'!L90</f>
        <v>50</v>
      </c>
      <c r="J104" s="11"/>
      <c r="K104" s="11">
        <f>'[1]Замеры ИСК'!U90</f>
        <v>48</v>
      </c>
      <c r="L104" s="11"/>
      <c r="M104" s="11">
        <f>'[1]Замеры ИСК'!Y90</f>
        <v>38</v>
      </c>
      <c r="N104" s="11">
        <f>'[1]Замеры ИСК'!G92</f>
        <v>81</v>
      </c>
      <c r="O104" s="11">
        <f>'[1]Замеры ИСК'!L92</f>
        <v>132</v>
      </c>
      <c r="P104" s="11"/>
      <c r="Q104" s="11">
        <f>'[1]Замеры ИСК'!U92</f>
        <v>139</v>
      </c>
      <c r="R104" s="11"/>
      <c r="S104" s="11">
        <f>'[1]Замеры ИСК'!Y92</f>
        <v>124</v>
      </c>
      <c r="T104" s="11">
        <f>'[1]Замеры ИСК'!G94</f>
        <v>109</v>
      </c>
      <c r="U104" s="11">
        <f>'[1]Замеры ИСК'!L94</f>
        <v>171</v>
      </c>
      <c r="V104" s="11"/>
      <c r="W104" s="11">
        <f>'[1]Замеры ИСК'!U94</f>
        <v>206</v>
      </c>
      <c r="X104" s="11"/>
      <c r="Y104" s="11">
        <f>'[1]Замеры ИСК'!Y94</f>
        <v>195</v>
      </c>
    </row>
    <row r="105" spans="1:28" x14ac:dyDescent="0.25">
      <c r="A105" s="11" t="s">
        <v>7</v>
      </c>
      <c r="B105" s="11">
        <f>'[1]Замеры ИСК'!G89</f>
        <v>6</v>
      </c>
      <c r="C105" s="11">
        <f>'[1]Замеры ИСК'!L89</f>
        <v>6</v>
      </c>
      <c r="D105" s="11"/>
      <c r="E105" s="43">
        <f>'[1]Замеры ИСК'!U89</f>
        <v>6</v>
      </c>
      <c r="F105" s="43"/>
      <c r="G105" s="43"/>
      <c r="H105" s="11">
        <f>'[1]Замеры ИСК'!G89</f>
        <v>6</v>
      </c>
      <c r="I105" s="11">
        <f>'[1]Замеры ИСК'!L89</f>
        <v>6</v>
      </c>
      <c r="J105" s="11"/>
      <c r="K105" s="43">
        <f>'[1]Замеры ИСК'!U89</f>
        <v>6</v>
      </c>
      <c r="L105" s="43"/>
      <c r="M105" s="43">
        <f>'[1]Замеры ИСК'!Y89</f>
        <v>6</v>
      </c>
      <c r="N105" s="11">
        <f>'[1]Замеры ИСК'!G89</f>
        <v>6</v>
      </c>
      <c r="O105" s="11">
        <f>'[1]Замеры ИСК'!L89</f>
        <v>6</v>
      </c>
      <c r="P105" s="11"/>
      <c r="Q105" s="43">
        <f>'[1]Замеры ИСК'!U89</f>
        <v>6</v>
      </c>
      <c r="R105" s="43"/>
      <c r="S105" s="43">
        <f>'[1]Замеры ИСК'!Y89</f>
        <v>6</v>
      </c>
      <c r="T105" s="11">
        <f>'[1]Замеры ИСК'!G93</f>
        <v>6</v>
      </c>
      <c r="U105" s="11">
        <f>'[1]Замеры ИСК'!L93</f>
        <v>6</v>
      </c>
      <c r="V105" s="11"/>
      <c r="W105" s="43">
        <f>'[1]Замеры ИСК'!U93</f>
        <v>6</v>
      </c>
      <c r="X105" s="43"/>
      <c r="Y105" s="43">
        <f>'[1]Замеры ИСК'!Y93</f>
        <v>6</v>
      </c>
    </row>
    <row r="106" spans="1:28" x14ac:dyDescent="0.25">
      <c r="A106" s="11" t="s">
        <v>8</v>
      </c>
      <c r="B106" s="13">
        <f>1.732*B105*(B104/1000)*0.8</f>
        <v>0.748224</v>
      </c>
      <c r="C106" s="13">
        <f>1.732*C105*(C104/1000)*0.8</f>
        <v>1.3384895999999999</v>
      </c>
      <c r="D106" s="13"/>
      <c r="E106" s="13">
        <f t="shared" ref="E106" si="35">1.732*E105*(E104/1000)*0.8</f>
        <v>1.4049984000000002</v>
      </c>
      <c r="F106" s="13"/>
      <c r="G106" s="13"/>
      <c r="H106" s="13">
        <f>1.732*H105*(H104/1000)*0.8</f>
        <v>0.22446720000000001</v>
      </c>
      <c r="I106" s="13">
        <f>1.732*I105*(I104/1000)*0.8</f>
        <v>0.41567999999999999</v>
      </c>
      <c r="J106" s="13"/>
      <c r="K106" s="13">
        <f t="shared" ref="K106" si="36">1.732*K105*(K104/1000)*0.8</f>
        <v>0.39905279999999999</v>
      </c>
      <c r="L106" s="13"/>
      <c r="M106" s="13">
        <f>1.732*M105*(M104/1000)*0.8</f>
        <v>0.3159168</v>
      </c>
      <c r="N106" s="13">
        <f>1.732*N105*(N104/1000)*0.8</f>
        <v>0.67340160000000004</v>
      </c>
      <c r="O106" s="13">
        <f>1.732*O105*(O104/1000)*0.8</f>
        <v>1.0973952</v>
      </c>
      <c r="P106" s="13"/>
      <c r="Q106" s="13">
        <f t="shared" ref="Q106" si="37">1.732*Q105*(Q104/1000)*0.8</f>
        <v>1.1555904000000001</v>
      </c>
      <c r="R106" s="13"/>
      <c r="S106" s="13">
        <f>1.732*S105*(S104/1000)*0.8</f>
        <v>1.0308864</v>
      </c>
      <c r="T106" s="13">
        <f>1.732*T105*(T104/1000)*0.8</f>
        <v>0.90618240000000005</v>
      </c>
      <c r="U106" s="13">
        <f>1.732*U105*(U104/1000)*0.8</f>
        <v>1.4216256</v>
      </c>
      <c r="V106" s="13"/>
      <c r="W106" s="13">
        <f t="shared" ref="W106" si="38">1.732*W105*(W104/1000)*0.8</f>
        <v>1.7126016000000002</v>
      </c>
      <c r="X106" s="13"/>
      <c r="Y106" s="13">
        <f>1.732*Y105*(Y104/1000)*0.8</f>
        <v>1.6211520000000001</v>
      </c>
    </row>
    <row r="107" spans="1:28" x14ac:dyDescent="0.25">
      <c r="A107" s="6" t="s">
        <v>53</v>
      </c>
      <c r="B107" s="7" t="s">
        <v>51</v>
      </c>
      <c r="C107" s="8"/>
      <c r="D107" s="8"/>
      <c r="E107" s="8"/>
      <c r="F107" s="8"/>
      <c r="G107" s="9"/>
      <c r="H107" s="7" t="s">
        <v>22</v>
      </c>
      <c r="I107" s="8"/>
      <c r="J107" s="8"/>
      <c r="K107" s="8"/>
      <c r="L107" s="8"/>
      <c r="M107" s="9"/>
      <c r="N107" s="7" t="s">
        <v>43</v>
      </c>
      <c r="O107" s="8"/>
      <c r="P107" s="8"/>
      <c r="Q107" s="8"/>
      <c r="R107" s="8"/>
      <c r="S107" s="9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25">
      <c r="A108" s="6"/>
      <c r="B108" s="10" t="str">
        <f>'[1]Замеры РП'!$E$4</f>
        <v>4.00</v>
      </c>
      <c r="C108" s="10" t="str">
        <f>'[1]Замеры РП'!$F$4</f>
        <v>9.00</v>
      </c>
      <c r="D108" s="10" t="str">
        <f>'[1]Замеры РП'!$G$4</f>
        <v>14.00</v>
      </c>
      <c r="E108" s="10" t="str">
        <f>'[1]Замеры РП'!$H$4</f>
        <v>18.00</v>
      </c>
      <c r="F108" s="10" t="str">
        <f>'[1]Замеры РП'!$I$4</f>
        <v>20.00</v>
      </c>
      <c r="G108" s="10" t="str">
        <f>'[1]Замеры РП'!$J$4</f>
        <v>22.00</v>
      </c>
      <c r="H108" s="10" t="str">
        <f>'[1]Замеры РП'!$E$4</f>
        <v>4.00</v>
      </c>
      <c r="I108" s="10" t="str">
        <f>'[1]Замеры РП'!$F$4</f>
        <v>9.00</v>
      </c>
      <c r="J108" s="10" t="str">
        <f>'[1]Замеры РП'!$G$4</f>
        <v>14.00</v>
      </c>
      <c r="K108" s="10" t="str">
        <f>'[1]Замеры РП'!$H$4</f>
        <v>18.00</v>
      </c>
      <c r="L108" s="10" t="str">
        <f>'[1]Замеры РП'!$I$4</f>
        <v>20.00</v>
      </c>
      <c r="M108" s="10" t="str">
        <f>'[1]Замеры РП'!$J$4</f>
        <v>22.00</v>
      </c>
      <c r="N108" s="10" t="str">
        <f>'[1]Замеры РП'!$E$4</f>
        <v>4.00</v>
      </c>
      <c r="O108" s="10" t="str">
        <f>'[1]Замеры РП'!$F$4</f>
        <v>9.00</v>
      </c>
      <c r="P108" s="10" t="str">
        <f>'[1]Замеры РП'!$G$4</f>
        <v>14.00</v>
      </c>
      <c r="Q108" s="10" t="str">
        <f>'[1]Замеры РП'!$H$4</f>
        <v>18.00</v>
      </c>
      <c r="R108" s="10" t="str">
        <f>'[1]Замеры РП'!$I$4</f>
        <v>20.00</v>
      </c>
      <c r="S108" s="10" t="str">
        <f>'[1]Замеры РП'!$J$4</f>
        <v>22.00</v>
      </c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25">
      <c r="A109" s="11" t="s">
        <v>6</v>
      </c>
      <c r="B109" s="11">
        <f>'[1]Замеры ИСК'!G96</f>
        <v>13</v>
      </c>
      <c r="C109" s="11">
        <f>'[1]Замеры ИСК'!L96</f>
        <v>23</v>
      </c>
      <c r="D109" s="11"/>
      <c r="E109" s="11">
        <f>'[1]Замеры ИСК'!U96</f>
        <v>21</v>
      </c>
      <c r="F109" s="11"/>
      <c r="G109" s="11">
        <f>'[1]Замеры ИСК'!Y96</f>
        <v>21</v>
      </c>
      <c r="H109" s="11">
        <f>'[1]Замеры ИСК'!G95</f>
        <v>35</v>
      </c>
      <c r="I109" s="11">
        <f>'[1]Замеры ИСК'!L95</f>
        <v>50</v>
      </c>
      <c r="J109" s="11"/>
      <c r="K109" s="11">
        <f>'[1]Замеры ИСК'!U95</f>
        <v>65</v>
      </c>
      <c r="L109" s="11"/>
      <c r="M109" s="11">
        <f>'[1]Замеры ИСК'!Y95</f>
        <v>66</v>
      </c>
      <c r="N109" s="11">
        <f>'[1]Замеры ИСК'!G97</f>
        <v>179</v>
      </c>
      <c r="O109" s="11">
        <f>'[1]Замеры ИСК'!L97</f>
        <v>279</v>
      </c>
      <c r="P109" s="11"/>
      <c r="Q109" s="11">
        <f>'[1]Замеры ИСК'!U97</f>
        <v>279</v>
      </c>
      <c r="R109" s="11"/>
      <c r="S109" s="11">
        <f>'[1]Замеры ИСК'!Y97</f>
        <v>249</v>
      </c>
    </row>
    <row r="110" spans="1:28" x14ac:dyDescent="0.25">
      <c r="A110" s="11" t="s">
        <v>7</v>
      </c>
      <c r="B110" s="11">
        <f>'[1]Замеры ИСК'!G93</f>
        <v>6</v>
      </c>
      <c r="C110" s="11">
        <f>'[1]Замеры ИСК'!L93</f>
        <v>6</v>
      </c>
      <c r="D110" s="11"/>
      <c r="E110" s="43">
        <f>'[1]Замеры ИСК'!U93</f>
        <v>6</v>
      </c>
      <c r="F110" s="43"/>
      <c r="G110" s="43">
        <f>'[1]Замеры ИСК'!Y93</f>
        <v>6</v>
      </c>
      <c r="H110" s="11">
        <f>'[1]Замеры ИСК'!G93</f>
        <v>6</v>
      </c>
      <c r="I110" s="11">
        <f>'[1]Замеры ИСК'!L93</f>
        <v>6</v>
      </c>
      <c r="J110" s="11"/>
      <c r="K110" s="43">
        <f>'[1]Замеры ИСК'!U93</f>
        <v>6</v>
      </c>
      <c r="L110" s="43"/>
      <c r="M110" s="43">
        <f>'[1]Замеры ИСК'!Y93</f>
        <v>6</v>
      </c>
      <c r="N110" s="11">
        <f>'[1]Замеры ИСК'!G93</f>
        <v>6</v>
      </c>
      <c r="O110" s="11">
        <f>'[1]Замеры ИСК'!L93</f>
        <v>6</v>
      </c>
      <c r="P110" s="11"/>
      <c r="Q110" s="43">
        <f>'[1]Замеры ИСК'!U93</f>
        <v>6</v>
      </c>
      <c r="R110" s="43"/>
      <c r="S110" s="43">
        <f>'[1]Замеры ИСК'!Y93</f>
        <v>6</v>
      </c>
    </row>
    <row r="111" spans="1:28" x14ac:dyDescent="0.25">
      <c r="A111" s="11" t="s">
        <v>8</v>
      </c>
      <c r="B111" s="13">
        <f t="shared" ref="B111:M111" si="39">1.732*B110*(B109/1000)*0.8</f>
        <v>0.1080768</v>
      </c>
      <c r="C111" s="13">
        <f t="shared" si="39"/>
        <v>0.19121279999999999</v>
      </c>
      <c r="D111" s="13"/>
      <c r="E111" s="13">
        <f t="shared" si="39"/>
        <v>0.17458560000000001</v>
      </c>
      <c r="F111" s="13"/>
      <c r="G111" s="13">
        <f t="shared" si="39"/>
        <v>0.17458560000000001</v>
      </c>
      <c r="H111" s="13">
        <f t="shared" si="39"/>
        <v>0.29097600000000007</v>
      </c>
      <c r="I111" s="13">
        <f t="shared" si="39"/>
        <v>0.41567999999999999</v>
      </c>
      <c r="J111" s="13"/>
      <c r="K111" s="13">
        <f t="shared" si="39"/>
        <v>0.54038399999999998</v>
      </c>
      <c r="L111" s="13"/>
      <c r="M111" s="13">
        <f t="shared" si="39"/>
        <v>0.54869760000000001</v>
      </c>
      <c r="N111" s="13">
        <f>1.732*N110*(N109/1000)*0.8</f>
        <v>1.4881343999999999</v>
      </c>
      <c r="O111" s="13">
        <f>1.732*O110*(O109/1000)*0.8</f>
        <v>2.3194944</v>
      </c>
      <c r="P111" s="13"/>
      <c r="Q111" s="13">
        <f t="shared" ref="Q111" si="40">1.732*Q110*(Q109/1000)*0.8</f>
        <v>2.3194944</v>
      </c>
      <c r="R111" s="13"/>
      <c r="S111" s="13">
        <f>1.732*S110*(S109/1000)*0.8</f>
        <v>2.0700864000000001</v>
      </c>
    </row>
    <row r="112" spans="1:28" x14ac:dyDescent="0.25">
      <c r="A112" s="21" t="s">
        <v>12</v>
      </c>
      <c r="B112" s="18" t="s">
        <v>13</v>
      </c>
      <c r="C112" s="22" t="str">
        <f>'[1]Замеры РП'!$E$4</f>
        <v>4.00</v>
      </c>
      <c r="D112" s="18" t="s">
        <v>14</v>
      </c>
      <c r="E112" s="25">
        <f>B104+H104+N104+T104+N109+B109+H109</f>
        <v>534</v>
      </c>
      <c r="F112" s="14" t="s">
        <v>15</v>
      </c>
      <c r="G112" s="14"/>
      <c r="H112" s="18" t="s">
        <v>16</v>
      </c>
      <c r="I112" s="20">
        <f>B106+H106+N106+T106+N111+B111+H111</f>
        <v>4.4394624</v>
      </c>
      <c r="J112" s="14" t="s">
        <v>17</v>
      </c>
      <c r="K112" s="17"/>
      <c r="L112" s="17"/>
      <c r="M112" s="17"/>
      <c r="N112" s="14"/>
      <c r="O112" s="14"/>
      <c r="P112" s="14"/>
      <c r="Q112" s="14"/>
      <c r="R112" s="14"/>
      <c r="S112" s="14"/>
      <c r="T112" s="18"/>
      <c r="U112" s="19"/>
      <c r="V112" s="14"/>
      <c r="W112" s="14"/>
      <c r="X112" s="14"/>
      <c r="Y112" s="14"/>
      <c r="Z112" s="18"/>
      <c r="AA112" s="20"/>
      <c r="AB112" s="14"/>
    </row>
    <row r="113" spans="1:28" x14ac:dyDescent="0.25">
      <c r="A113" s="14"/>
      <c r="B113" s="18" t="s">
        <v>13</v>
      </c>
      <c r="C113" s="22" t="str">
        <f>'[1]Замеры РП'!$F$4</f>
        <v>9.00</v>
      </c>
      <c r="D113" s="18" t="s">
        <v>14</v>
      </c>
      <c r="E113" s="23">
        <f>C104+I104+O104+U104+O109+C109+I109</f>
        <v>866</v>
      </c>
      <c r="F113" s="14" t="s">
        <v>15</v>
      </c>
      <c r="G113" s="14"/>
      <c r="H113" s="18" t="s">
        <v>16</v>
      </c>
      <c r="I113" s="20">
        <f>C106+I106+O106+U106+O111+C111+I111</f>
        <v>7.1995776000000005</v>
      </c>
      <c r="J113" s="14" t="s">
        <v>17</v>
      </c>
      <c r="O113" s="14"/>
      <c r="P113" s="14"/>
      <c r="Q113" s="14"/>
      <c r="R113" s="14"/>
      <c r="S113" s="14"/>
      <c r="T113" s="18"/>
      <c r="U113" s="19"/>
      <c r="V113" s="14"/>
      <c r="W113" s="14"/>
      <c r="X113" s="14"/>
      <c r="Y113" s="14"/>
      <c r="Z113" s="18"/>
      <c r="AA113" s="20"/>
      <c r="AB113" s="14"/>
    </row>
    <row r="114" spans="1:28" x14ac:dyDescent="0.25">
      <c r="A114" s="14"/>
      <c r="B114" s="18" t="s">
        <v>13</v>
      </c>
      <c r="C114" s="22" t="s">
        <v>18</v>
      </c>
      <c r="D114" s="18" t="s">
        <v>14</v>
      </c>
      <c r="E114" s="27">
        <f>E104+K104+Q104+W104+E109+K109+Q109</f>
        <v>927</v>
      </c>
      <c r="F114" s="14" t="s">
        <v>15</v>
      </c>
      <c r="G114" s="14"/>
      <c r="H114" s="18" t="s">
        <v>16</v>
      </c>
      <c r="I114" s="71">
        <f>E106+K106+Q106+W106+E111+K111+Q111</f>
        <v>7.7067072000000003</v>
      </c>
      <c r="J114" s="14" t="s">
        <v>17</v>
      </c>
      <c r="O114" s="14"/>
      <c r="P114" s="14"/>
      <c r="Q114" s="14"/>
      <c r="R114" s="14"/>
      <c r="S114" s="14"/>
      <c r="T114" s="18"/>
      <c r="U114" s="19"/>
      <c r="V114" s="14"/>
      <c r="W114" s="14"/>
      <c r="X114" s="14"/>
      <c r="Y114" s="14"/>
      <c r="Z114" s="18"/>
      <c r="AA114" s="20"/>
      <c r="AB114" s="14"/>
    </row>
    <row r="115" spans="1:28" x14ac:dyDescent="0.25">
      <c r="A115" s="16"/>
      <c r="B115" s="18"/>
      <c r="C115" s="22"/>
      <c r="D115" s="18"/>
      <c r="E115" s="27"/>
      <c r="F115" s="14"/>
      <c r="G115" s="14"/>
      <c r="H115" s="18"/>
      <c r="I115" s="71"/>
      <c r="J115" s="14"/>
      <c r="O115" s="14"/>
      <c r="P115" s="14"/>
      <c r="Q115" s="14"/>
      <c r="R115" s="14"/>
      <c r="S115" s="14"/>
      <c r="T115" s="18"/>
      <c r="U115" s="19"/>
      <c r="V115" s="14"/>
      <c r="W115" s="14"/>
      <c r="X115" s="14"/>
      <c r="Y115" s="14"/>
      <c r="Z115" s="18"/>
      <c r="AA115" s="20"/>
      <c r="AB115" s="14"/>
    </row>
    <row r="116" spans="1:28" x14ac:dyDescent="0.25">
      <c r="A116" s="14"/>
      <c r="B116" s="29"/>
      <c r="C116" s="21"/>
      <c r="D116" s="29"/>
      <c r="E116" s="50"/>
      <c r="F116" s="28"/>
      <c r="G116" s="28"/>
      <c r="H116" s="29"/>
      <c r="I116" s="51"/>
      <c r="J116" s="28"/>
      <c r="K116" s="17"/>
      <c r="L116" s="17"/>
      <c r="M116" s="17"/>
      <c r="N116" s="14"/>
      <c r="O116" s="14"/>
      <c r="P116" s="14"/>
      <c r="Q116" s="14"/>
      <c r="R116" s="14"/>
      <c r="S116" s="14"/>
      <c r="T116" s="18"/>
      <c r="U116" s="19"/>
      <c r="V116" s="14"/>
      <c r="W116" s="14"/>
      <c r="X116" s="14"/>
      <c r="Y116" s="14"/>
      <c r="Z116" s="18"/>
      <c r="AA116" s="20"/>
      <c r="AB116" s="14"/>
    </row>
    <row r="117" spans="1:28" s="42" customFormat="1" x14ac:dyDescent="0.25">
      <c r="B117" s="34"/>
      <c r="C117" s="35"/>
      <c r="D117" s="34"/>
      <c r="E117" s="72"/>
      <c r="F117" s="37"/>
      <c r="H117" s="34"/>
      <c r="I117" s="41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</row>
    <row r="118" spans="1:28" x14ac:dyDescent="0.25">
      <c r="A118" s="6" t="s">
        <v>54</v>
      </c>
      <c r="B118" s="7" t="s">
        <v>44</v>
      </c>
      <c r="C118" s="8"/>
      <c r="D118" s="8"/>
      <c r="E118" s="8"/>
      <c r="F118" s="8"/>
      <c r="G118" s="9"/>
      <c r="H118" s="7" t="s">
        <v>20</v>
      </c>
      <c r="I118" s="8"/>
      <c r="J118" s="8"/>
      <c r="K118" s="8"/>
      <c r="L118" s="8"/>
      <c r="M118" s="9"/>
      <c r="N118" s="7" t="s">
        <v>49</v>
      </c>
      <c r="O118" s="8"/>
      <c r="P118" s="8"/>
      <c r="Q118" s="8"/>
      <c r="R118" s="8"/>
      <c r="S118" s="9"/>
      <c r="T118" s="7" t="s">
        <v>23</v>
      </c>
      <c r="U118" s="8"/>
      <c r="V118" s="8"/>
      <c r="W118" s="8"/>
      <c r="X118" s="8"/>
      <c r="Y118" s="9"/>
    </row>
    <row r="119" spans="1:28" x14ac:dyDescent="0.25">
      <c r="A119" s="6"/>
      <c r="B119" s="10" t="str">
        <f>'[1]Замеры РП'!$E$4</f>
        <v>4.00</v>
      </c>
      <c r="C119" s="10" t="str">
        <f>'[1]Замеры РП'!$F$4</f>
        <v>9.00</v>
      </c>
      <c r="D119" s="10" t="str">
        <f>'[1]Замеры РП'!$G$4</f>
        <v>14.00</v>
      </c>
      <c r="E119" s="10" t="str">
        <f>'[1]Замеры РП'!$H$4</f>
        <v>18.00</v>
      </c>
      <c r="F119" s="10" t="str">
        <f>'[1]Замеры РП'!$I$4</f>
        <v>20.00</v>
      </c>
      <c r="G119" s="10" t="str">
        <f>'[1]Замеры РП'!$J$4</f>
        <v>22.00</v>
      </c>
      <c r="H119" s="10" t="str">
        <f>'[1]Замеры РП'!$E$4</f>
        <v>4.00</v>
      </c>
      <c r="I119" s="10" t="str">
        <f>'[1]Замеры РП'!$F$4</f>
        <v>9.00</v>
      </c>
      <c r="J119" s="10" t="str">
        <f>'[1]Замеры РП'!$G$4</f>
        <v>14.00</v>
      </c>
      <c r="K119" s="10" t="str">
        <f>'[1]Замеры РП'!$H$4</f>
        <v>18.00</v>
      </c>
      <c r="L119" s="10" t="str">
        <f>'[1]Замеры РП'!$I$4</f>
        <v>20.00</v>
      </c>
      <c r="M119" s="10" t="str">
        <f>'[1]Замеры РП'!$J$4</f>
        <v>22.00</v>
      </c>
      <c r="N119" s="10" t="str">
        <f>'[1]Замеры РП'!$E$4</f>
        <v>4.00</v>
      </c>
      <c r="O119" s="10" t="str">
        <f>'[1]Замеры РП'!$F$4</f>
        <v>9.00</v>
      </c>
      <c r="P119" s="10" t="str">
        <f>'[1]Замеры РП'!$G$4</f>
        <v>14.00</v>
      </c>
      <c r="Q119" s="10" t="str">
        <f>'[1]Замеры РП'!$H$4</f>
        <v>18.00</v>
      </c>
      <c r="R119" s="10" t="str">
        <f>'[1]Замеры РП'!$I$4</f>
        <v>20.00</v>
      </c>
      <c r="S119" s="10" t="str">
        <f>'[1]Замеры РП'!$J$4</f>
        <v>22.00</v>
      </c>
      <c r="T119" s="10" t="str">
        <f>'[1]Замеры РП'!$E$4</f>
        <v>4.00</v>
      </c>
      <c r="U119" s="10" t="str">
        <f>'[1]Замеры РП'!$F$4</f>
        <v>9.00</v>
      </c>
      <c r="V119" s="10" t="str">
        <f>'[1]Замеры РП'!$G$4</f>
        <v>14.00</v>
      </c>
      <c r="W119" s="10" t="str">
        <f>'[1]Замеры РП'!$H$4</f>
        <v>18.00</v>
      </c>
      <c r="X119" s="10" t="str">
        <f>'[1]Замеры РП'!$I$4</f>
        <v>20.00</v>
      </c>
      <c r="Y119" s="10" t="str">
        <f>'[1]Замеры РП'!$J$4</f>
        <v>22.00</v>
      </c>
    </row>
    <row r="120" spans="1:28" x14ac:dyDescent="0.25">
      <c r="A120" s="11" t="s">
        <v>6</v>
      </c>
      <c r="B120" s="11">
        <f>'[1]Замеры ИСК'!G108</f>
        <v>33</v>
      </c>
      <c r="C120" s="11">
        <f>'[1]Замеры ИСК'!L108</f>
        <v>51</v>
      </c>
      <c r="D120" s="11"/>
      <c r="E120" s="11">
        <f>'[1]Замеры ИСК'!U108</f>
        <v>55</v>
      </c>
      <c r="F120" s="11"/>
      <c r="G120" s="11">
        <f>'[1]Замеры ИСК'!Y108</f>
        <v>60</v>
      </c>
      <c r="H120" s="11">
        <f>'[1]Замеры ИСК'!G109</f>
        <v>43</v>
      </c>
      <c r="I120" s="11">
        <f>'[1]Замеры ИСК'!L109</f>
        <v>82</v>
      </c>
      <c r="J120" s="11"/>
      <c r="K120" s="11">
        <f>'[1]Замеры ИСК'!U109</f>
        <v>83</v>
      </c>
      <c r="L120" s="11"/>
      <c r="M120" s="11">
        <f>'[1]Замеры ИСК'!Y109</f>
        <v>62</v>
      </c>
      <c r="N120" s="11">
        <f>'[1]Замеры ИСК'!G107</f>
        <v>36</v>
      </c>
      <c r="O120" s="11">
        <f>'[1]Замеры ИСК'!L107</f>
        <v>65</v>
      </c>
      <c r="P120" s="11"/>
      <c r="Q120" s="11">
        <f>'[1]Замеры ИСК'!U107</f>
        <v>56</v>
      </c>
      <c r="R120" s="11"/>
      <c r="S120" s="11">
        <f>'[1]Замеры ИСК'!Y107</f>
        <v>64</v>
      </c>
      <c r="T120" s="11">
        <f>'[1]Замеры ИСК'!G111</f>
        <v>8</v>
      </c>
      <c r="U120" s="11">
        <f>'[1]Замеры ИСК'!L111</f>
        <v>16</v>
      </c>
      <c r="V120" s="11"/>
      <c r="W120" s="11">
        <f>'[1]Замеры ИСК'!U111</f>
        <v>13</v>
      </c>
      <c r="X120" s="11"/>
      <c r="Y120" s="11">
        <f>'[1]Замеры ИСК'!Y111</f>
        <v>13</v>
      </c>
    </row>
    <row r="121" spans="1:28" x14ac:dyDescent="0.25">
      <c r="A121" s="11" t="s">
        <v>7</v>
      </c>
      <c r="B121" s="11">
        <f>'[1]Замеры ИСК'!G106</f>
        <v>6.4</v>
      </c>
      <c r="C121" s="11">
        <f>'[1]Замеры ИСК'!L106</f>
        <v>6.4</v>
      </c>
      <c r="D121" s="11"/>
      <c r="E121" s="43">
        <f>'[1]Замеры ИСК'!U106</f>
        <v>6.4</v>
      </c>
      <c r="F121" s="43"/>
      <c r="G121" s="43">
        <f>'[1]Замеры ИСК'!Y106</f>
        <v>6.4</v>
      </c>
      <c r="H121" s="11">
        <f>'[1]Замеры ИСК'!G106</f>
        <v>6.4</v>
      </c>
      <c r="I121" s="11">
        <f>'[1]Замеры ИСК'!L106</f>
        <v>6.4</v>
      </c>
      <c r="J121" s="11"/>
      <c r="K121" s="43">
        <f>'[1]Замеры ИСК'!U106</f>
        <v>6.4</v>
      </c>
      <c r="L121" s="43"/>
      <c r="M121" s="43">
        <f>'[1]Замеры ИСК'!Y106</f>
        <v>6.4</v>
      </c>
      <c r="N121" s="11">
        <f>'[1]Замеры ИСК'!G106</f>
        <v>6.4</v>
      </c>
      <c r="O121" s="11">
        <f>'[1]Замеры ИСК'!L106</f>
        <v>6.4</v>
      </c>
      <c r="P121" s="11"/>
      <c r="Q121" s="43">
        <f>'[1]Замеры ИСК'!U106</f>
        <v>6.4</v>
      </c>
      <c r="R121" s="43"/>
      <c r="S121" s="43">
        <f>'[1]Замеры ИСК'!Y106</f>
        <v>6.4</v>
      </c>
      <c r="T121" s="11">
        <f>'[1]Замеры ИСК'!G106</f>
        <v>6.4</v>
      </c>
      <c r="U121" s="11">
        <f>'[1]Замеры ИСК'!L106</f>
        <v>6.4</v>
      </c>
      <c r="V121" s="11"/>
      <c r="W121" s="43">
        <f>'[1]Замеры ИСК'!U106</f>
        <v>6.4</v>
      </c>
      <c r="X121" s="43"/>
      <c r="Y121" s="43">
        <f>'[1]Замеры ИСК'!Y106</f>
        <v>6.4</v>
      </c>
    </row>
    <row r="122" spans="1:28" x14ac:dyDescent="0.25">
      <c r="A122" s="11" t="s">
        <v>8</v>
      </c>
      <c r="B122" s="13">
        <f>1.732*B121*(B120/1000)*0.8</f>
        <v>0.29263872000000007</v>
      </c>
      <c r="C122" s="13">
        <f>1.732*C121*(C120/1000)*0.8</f>
        <v>0.45225984000000008</v>
      </c>
      <c r="D122" s="13"/>
      <c r="E122" s="13">
        <f t="shared" ref="E122" si="41">1.732*E121*(E120/1000)*0.8</f>
        <v>0.48773120000000009</v>
      </c>
      <c r="F122" s="13"/>
      <c r="G122" s="13">
        <f>1.732*G121*(G120/1000)*0.8</f>
        <v>0.53207040000000005</v>
      </c>
      <c r="H122" s="13">
        <f>1.732*H121*(H120/1000)*0.8</f>
        <v>0.38131712000000006</v>
      </c>
      <c r="I122" s="13">
        <f>1.732*I121*(I120/1000)*0.8</f>
        <v>0.72716288000000018</v>
      </c>
      <c r="J122" s="13"/>
      <c r="K122" s="13">
        <f t="shared" ref="K122" si="42">1.732*K121*(K120/1000)*0.8</f>
        <v>0.73603072000000014</v>
      </c>
      <c r="L122" s="13"/>
      <c r="M122" s="13">
        <f>1.732*M121*(M120/1000)*0.8</f>
        <v>0.54980608000000009</v>
      </c>
      <c r="N122" s="13">
        <f>1.732*N121*(N120/1000)*0.8</f>
        <v>0.31924224000000007</v>
      </c>
      <c r="O122" s="13">
        <f>1.732*O121*(O120/1000)*0.8</f>
        <v>0.57640960000000019</v>
      </c>
      <c r="P122" s="13"/>
      <c r="Q122" s="13">
        <f t="shared" ref="Q122" si="43">1.732*Q121*(Q120/1000)*0.8</f>
        <v>0.4965990400000001</v>
      </c>
      <c r="R122" s="13"/>
      <c r="S122" s="13">
        <f>1.732*S121*(S120/1000)*0.8</f>
        <v>0.56754176000000012</v>
      </c>
      <c r="T122" s="13">
        <f>1.732*T121*(T120/1000)*0.8</f>
        <v>7.0942720000000015E-2</v>
      </c>
      <c r="U122" s="13">
        <f>1.732*U121*(U120/1000)*0.8</f>
        <v>0.14188544000000003</v>
      </c>
      <c r="V122" s="13"/>
      <c r="W122" s="13">
        <f t="shared" ref="W122" si="44">1.732*W121*(W120/1000)*0.8</f>
        <v>0.11528192000000002</v>
      </c>
      <c r="X122" s="13"/>
      <c r="Y122" s="13">
        <f>1.732*Y121*(Y120/1000)*0.8</f>
        <v>0.11528192000000002</v>
      </c>
    </row>
    <row r="123" spans="1:28" x14ac:dyDescent="0.25">
      <c r="A123" s="6" t="s">
        <v>54</v>
      </c>
      <c r="B123" s="7" t="s">
        <v>55</v>
      </c>
      <c r="C123" s="8"/>
      <c r="D123" s="8"/>
      <c r="E123" s="8"/>
      <c r="F123" s="8"/>
      <c r="G123" s="9"/>
      <c r="H123" s="7" t="s">
        <v>11</v>
      </c>
      <c r="I123" s="8"/>
      <c r="J123" s="8"/>
      <c r="K123" s="8"/>
      <c r="L123" s="8"/>
      <c r="M123" s="9"/>
      <c r="N123" s="7" t="s">
        <v>27</v>
      </c>
      <c r="O123" s="8"/>
      <c r="P123" s="8"/>
      <c r="Q123" s="8"/>
      <c r="R123" s="8"/>
      <c r="S123" s="9"/>
      <c r="T123" s="7" t="s">
        <v>51</v>
      </c>
      <c r="U123" s="8"/>
      <c r="V123" s="8"/>
      <c r="W123" s="8"/>
      <c r="X123" s="8"/>
      <c r="Y123" s="9"/>
    </row>
    <row r="124" spans="1:28" x14ac:dyDescent="0.25">
      <c r="A124" s="6"/>
      <c r="B124" s="10" t="str">
        <f>'[1]Замеры РП'!$E$4</f>
        <v>4.00</v>
      </c>
      <c r="C124" s="10" t="str">
        <f>'[1]Замеры РП'!$F$4</f>
        <v>9.00</v>
      </c>
      <c r="D124" s="10" t="str">
        <f>'[1]Замеры РП'!$G$4</f>
        <v>14.00</v>
      </c>
      <c r="E124" s="10" t="str">
        <f>'[1]Замеры РП'!$H$4</f>
        <v>18.00</v>
      </c>
      <c r="F124" s="10" t="str">
        <f>'[1]Замеры РП'!$I$4</f>
        <v>20.00</v>
      </c>
      <c r="G124" s="10" t="str">
        <f>'[1]Замеры РП'!$J$4</f>
        <v>22.00</v>
      </c>
      <c r="H124" s="10" t="str">
        <f>'[1]Замеры РП'!$E$4</f>
        <v>4.00</v>
      </c>
      <c r="I124" s="10" t="str">
        <f>'[1]Замеры РП'!$F$4</f>
        <v>9.00</v>
      </c>
      <c r="J124" s="10" t="str">
        <f>'[1]Замеры РП'!$G$4</f>
        <v>14.00</v>
      </c>
      <c r="K124" s="10" t="str">
        <f>'[1]Замеры РП'!$H$4</f>
        <v>18.00</v>
      </c>
      <c r="L124" s="10" t="str">
        <f>'[1]Замеры РП'!$I$4</f>
        <v>20.00</v>
      </c>
      <c r="M124" s="10" t="str">
        <f>'[1]Замеры РП'!$J$4</f>
        <v>22.00</v>
      </c>
      <c r="N124" s="10" t="str">
        <f>'[1]Замеры РП'!$E$4</f>
        <v>4.00</v>
      </c>
      <c r="O124" s="10" t="str">
        <f>'[1]Замеры РП'!$F$4</f>
        <v>9.00</v>
      </c>
      <c r="P124" s="10" t="str">
        <f>'[1]Замеры РП'!$G$4</f>
        <v>14.00</v>
      </c>
      <c r="Q124" s="10" t="str">
        <f>'[1]Замеры РП'!$H$4</f>
        <v>18.00</v>
      </c>
      <c r="R124" s="10" t="str">
        <f>'[1]Замеры РП'!$I$4</f>
        <v>20.00</v>
      </c>
      <c r="S124" s="10" t="str">
        <f>'[1]Замеры РП'!$J$4</f>
        <v>22.00</v>
      </c>
      <c r="T124" s="10" t="str">
        <f>'[1]Замеры РП'!$E$4</f>
        <v>4.00</v>
      </c>
      <c r="U124" s="10" t="str">
        <f>'[1]Замеры РП'!$F$4</f>
        <v>9.00</v>
      </c>
      <c r="V124" s="10" t="str">
        <f>'[1]Замеры РП'!$G$4</f>
        <v>14.00</v>
      </c>
      <c r="W124" s="10" t="str">
        <f>'[1]Замеры РП'!$H$4</f>
        <v>18.00</v>
      </c>
      <c r="X124" s="10" t="str">
        <f>'[1]Замеры РП'!$I$4</f>
        <v>20.00</v>
      </c>
      <c r="Y124" s="10" t="str">
        <f>'[1]Замеры РП'!$J$4</f>
        <v>22.00</v>
      </c>
    </row>
    <row r="125" spans="1:28" x14ac:dyDescent="0.25">
      <c r="A125" s="11" t="s">
        <v>6</v>
      </c>
      <c r="B125" s="11">
        <f>'[1]Замеры ИСК'!G116</f>
        <v>76</v>
      </c>
      <c r="C125" s="11">
        <f>'[1]Замеры ИСК'!L116</f>
        <v>117</v>
      </c>
      <c r="D125" s="11"/>
      <c r="E125" s="11">
        <f>'[1]Замеры ИСК'!U116</f>
        <v>117</v>
      </c>
      <c r="F125" s="11"/>
      <c r="G125" s="11">
        <f>'[1]Замеры ИСК'!Y116</f>
        <v>130</v>
      </c>
      <c r="H125" s="11">
        <f>'[1]Замеры ИСК'!G115</f>
        <v>8</v>
      </c>
      <c r="I125" s="11">
        <f>'[1]Замеры ИСК'!L115</f>
        <v>41</v>
      </c>
      <c r="J125" s="11"/>
      <c r="K125" s="11">
        <f>'[1]Замеры ИСК'!U115</f>
        <v>26</v>
      </c>
      <c r="L125" s="11"/>
      <c r="M125" s="11">
        <f>'[1]Замеры ИСК'!Y115</f>
        <v>9</v>
      </c>
      <c r="N125" s="11">
        <f>'[1]Замеры ИСК'!G117</f>
        <v>59</v>
      </c>
      <c r="O125" s="11">
        <f>'[1]Замеры ИСК'!L117</f>
        <v>94</v>
      </c>
      <c r="P125" s="11"/>
      <c r="Q125" s="11">
        <f>'[1]Замеры ИСК'!U117</f>
        <v>93</v>
      </c>
      <c r="R125" s="11"/>
      <c r="S125" s="11">
        <f>'[1]Замеры ИСК'!Y117</f>
        <v>116</v>
      </c>
      <c r="T125" s="11">
        <f>'[1]Замеры ИСК'!G119</f>
        <v>27</v>
      </c>
      <c r="U125" s="11">
        <f>'[1]Замеры ИСК'!L119</f>
        <v>38</v>
      </c>
      <c r="V125" s="11"/>
      <c r="W125" s="11">
        <f>'[1]Замеры ИСК'!U119</f>
        <v>38</v>
      </c>
      <c r="X125" s="11"/>
      <c r="Y125" s="11">
        <f>'[1]Замеры ИСК'!Y119</f>
        <v>39</v>
      </c>
    </row>
    <row r="126" spans="1:28" x14ac:dyDescent="0.25">
      <c r="A126" s="11" t="s">
        <v>7</v>
      </c>
      <c r="B126" s="11">
        <f>'[1]Замеры ИСК'!G112</f>
        <v>6.3</v>
      </c>
      <c r="C126" s="11">
        <f>'[1]Замеры ИСК'!L112</f>
        <v>6.3</v>
      </c>
      <c r="D126" s="11"/>
      <c r="E126" s="43">
        <f>'[1]Замеры ИСК'!U112</f>
        <v>6.3</v>
      </c>
      <c r="F126" s="43"/>
      <c r="G126" s="43">
        <f>'[1]Замеры ИСК'!Y112</f>
        <v>6.3</v>
      </c>
      <c r="H126" s="11">
        <f>'[1]Замеры ИСК'!G112</f>
        <v>6.3</v>
      </c>
      <c r="I126" s="11">
        <f>'[1]Замеры ИСК'!L112</f>
        <v>6.3</v>
      </c>
      <c r="J126" s="11"/>
      <c r="K126" s="43">
        <f>'[1]Замеры ИСК'!U112</f>
        <v>6.3</v>
      </c>
      <c r="L126" s="43"/>
      <c r="M126" s="43">
        <f>'[1]Замеры ИСК'!Y112</f>
        <v>6.3</v>
      </c>
      <c r="N126" s="11">
        <f>'[1]Замеры ИСК'!G112</f>
        <v>6.3</v>
      </c>
      <c r="O126" s="11">
        <f>'[1]Замеры ИСК'!L112</f>
        <v>6.3</v>
      </c>
      <c r="P126" s="11"/>
      <c r="Q126" s="43">
        <f>'[1]Замеры ИСК'!U112</f>
        <v>6.3</v>
      </c>
      <c r="R126" s="43"/>
      <c r="S126" s="43">
        <f>'[1]Замеры ИСК'!Y112</f>
        <v>6.3</v>
      </c>
      <c r="T126" s="11">
        <f>'[1]Замеры ИСК'!G112</f>
        <v>6.3</v>
      </c>
      <c r="U126" s="11">
        <f>'[1]Замеры ИСК'!L112</f>
        <v>6.3</v>
      </c>
      <c r="V126" s="11"/>
      <c r="W126" s="43">
        <f>'[1]Замеры ИСК'!U112</f>
        <v>6.3</v>
      </c>
      <c r="X126" s="43"/>
      <c r="Y126" s="43">
        <f>'[1]Замеры ИСК'!Y112</f>
        <v>6.3</v>
      </c>
    </row>
    <row r="127" spans="1:28" x14ac:dyDescent="0.25">
      <c r="A127" s="11" t="s">
        <v>8</v>
      </c>
      <c r="B127" s="13">
        <f>1.732*B126*(B125/1000)*0.8</f>
        <v>0.66342528000000001</v>
      </c>
      <c r="C127" s="13">
        <f>1.732*C126*(C125/1000)*0.8</f>
        <v>1.0213257600000001</v>
      </c>
      <c r="D127" s="13"/>
      <c r="E127" s="13">
        <f t="shared" ref="E127" si="45">1.732*E126*(E125/1000)*0.8</f>
        <v>1.0213257600000001</v>
      </c>
      <c r="F127" s="13"/>
      <c r="G127" s="13">
        <f>1.732*G126*(G125/1000)*0.8</f>
        <v>1.1348064000000002</v>
      </c>
      <c r="H127" s="13">
        <f>1.732*H126*(H125/1000)*0.8</f>
        <v>6.9834240000000006E-2</v>
      </c>
      <c r="I127" s="13">
        <f>1.732*I126*(I125/1000)*0.8</f>
        <v>0.35790048000000008</v>
      </c>
      <c r="J127" s="13"/>
      <c r="K127" s="13">
        <f t="shared" ref="K127" si="46">1.732*K126*(K125/1000)*0.8</f>
        <v>0.22696128000000002</v>
      </c>
      <c r="L127" s="13"/>
      <c r="M127" s="13">
        <f>1.732*M126*(M125/1000)*0.8</f>
        <v>7.8563519999999998E-2</v>
      </c>
      <c r="N127" s="13">
        <f>1.732*N126*(N125/1000)*0.8</f>
        <v>0.51502751999999996</v>
      </c>
      <c r="O127" s="13">
        <f>1.732*O126*(O125/1000)*0.8</f>
        <v>0.82055232</v>
      </c>
      <c r="P127" s="13"/>
      <c r="Q127" s="13">
        <f t="shared" ref="Q127" si="47">1.732*Q126*(Q125/1000)*0.8</f>
        <v>0.81182304000000005</v>
      </c>
      <c r="R127" s="13"/>
      <c r="S127" s="13">
        <f>1.732*S126*(S125/1000)*0.8</f>
        <v>1.01259648</v>
      </c>
      <c r="T127" s="13">
        <f>1.732*T126*(T125/1000)*0.8</f>
        <v>0.23569056000000002</v>
      </c>
      <c r="U127" s="13">
        <f>1.732*U126*(U125/1000)*0.8</f>
        <v>0.33171264</v>
      </c>
      <c r="V127" s="13"/>
      <c r="W127" s="13">
        <f t="shared" ref="W127" si="48">1.732*W126*(W125/1000)*0.8</f>
        <v>0.33171264</v>
      </c>
      <c r="X127" s="13"/>
      <c r="Y127" s="13">
        <f>1.732*Y126*(Y125/1000)*0.8</f>
        <v>0.34044192000000001</v>
      </c>
    </row>
    <row r="128" spans="1:28" x14ac:dyDescent="0.25">
      <c r="A128" s="6" t="s">
        <v>54</v>
      </c>
      <c r="B128" s="7" t="s">
        <v>28</v>
      </c>
      <c r="C128" s="8"/>
      <c r="D128" s="8"/>
      <c r="E128" s="8"/>
      <c r="F128" s="8"/>
      <c r="G128" s="9"/>
      <c r="H128" s="7" t="s">
        <v>56</v>
      </c>
      <c r="I128" s="8"/>
      <c r="J128" s="8"/>
      <c r="K128" s="8"/>
      <c r="L128" s="8"/>
      <c r="M128" s="9"/>
      <c r="N128" s="7" t="s">
        <v>57</v>
      </c>
      <c r="O128" s="8"/>
      <c r="P128" s="8"/>
      <c r="Q128" s="8"/>
      <c r="R128" s="8"/>
      <c r="S128" s="9"/>
      <c r="T128" s="7" t="s">
        <v>3</v>
      </c>
      <c r="U128" s="8"/>
      <c r="V128" s="8"/>
      <c r="W128" s="8"/>
      <c r="X128" s="8"/>
      <c r="Y128" s="9"/>
      <c r="Z128" s="14"/>
      <c r="AA128" s="14"/>
      <c r="AB128" s="14"/>
    </row>
    <row r="129" spans="1:28" x14ac:dyDescent="0.25">
      <c r="A129" s="6"/>
      <c r="B129" s="10" t="str">
        <f>'[1]Замеры РП'!$E$4</f>
        <v>4.00</v>
      </c>
      <c r="C129" s="10" t="str">
        <f>'[1]Замеры РП'!$F$4</f>
        <v>9.00</v>
      </c>
      <c r="D129" s="10" t="str">
        <f>'[1]Замеры РП'!$G$4</f>
        <v>14.00</v>
      </c>
      <c r="E129" s="10" t="str">
        <f>'[1]Замеры РП'!$H$4</f>
        <v>18.00</v>
      </c>
      <c r="F129" s="10" t="str">
        <f>'[1]Замеры РП'!$I$4</f>
        <v>20.00</v>
      </c>
      <c r="G129" s="10" t="str">
        <f>'[1]Замеры РП'!$J$4</f>
        <v>22.00</v>
      </c>
      <c r="H129" s="10" t="str">
        <f>'[1]Замеры РП'!$E$4</f>
        <v>4.00</v>
      </c>
      <c r="I129" s="10" t="str">
        <f>'[1]Замеры РП'!$F$4</f>
        <v>9.00</v>
      </c>
      <c r="J129" s="10" t="str">
        <f>'[1]Замеры РП'!$G$4</f>
        <v>14.00</v>
      </c>
      <c r="K129" s="10" t="str">
        <f>'[1]Замеры РП'!$H$4</f>
        <v>18.00</v>
      </c>
      <c r="L129" s="10" t="str">
        <f>'[1]Замеры РП'!$I$4</f>
        <v>20.00</v>
      </c>
      <c r="M129" s="10" t="str">
        <f>'[1]Замеры РП'!$J$4</f>
        <v>22.00</v>
      </c>
      <c r="N129" s="10" t="str">
        <f>'[1]Замеры РП'!$E$4</f>
        <v>4.00</v>
      </c>
      <c r="O129" s="10" t="str">
        <f>'[1]Замеры РП'!$F$4</f>
        <v>9.00</v>
      </c>
      <c r="P129" s="10" t="str">
        <f>'[1]Замеры РП'!$G$4</f>
        <v>14.00</v>
      </c>
      <c r="Q129" s="10" t="str">
        <f>'[1]Замеры РП'!$H$4</f>
        <v>18.00</v>
      </c>
      <c r="R129" s="10" t="str">
        <f>'[1]Замеры РП'!$I$4</f>
        <v>20.00</v>
      </c>
      <c r="S129" s="10" t="str">
        <f>'[1]Замеры РП'!$J$4</f>
        <v>22.00</v>
      </c>
      <c r="T129" s="10" t="str">
        <f>'[1]Замеры РП'!$E$4</f>
        <v>4.00</v>
      </c>
      <c r="U129" s="10" t="str">
        <f>'[1]Замеры РП'!$F$4</f>
        <v>9.00</v>
      </c>
      <c r="V129" s="10" t="str">
        <f>'[1]Замеры РП'!$G$4</f>
        <v>14.00</v>
      </c>
      <c r="W129" s="10" t="str">
        <f>'[1]Замеры РП'!$H$4</f>
        <v>18.00</v>
      </c>
      <c r="X129" s="10" t="str">
        <f>'[1]Замеры РП'!$I$4</f>
        <v>20.00</v>
      </c>
      <c r="Y129" s="10" t="str">
        <f>'[1]Замеры РП'!$J$4</f>
        <v>22.00</v>
      </c>
      <c r="Z129" s="14"/>
      <c r="AA129" s="14"/>
      <c r="AB129" s="14"/>
    </row>
    <row r="130" spans="1:28" x14ac:dyDescent="0.25">
      <c r="A130" s="11" t="s">
        <v>6</v>
      </c>
      <c r="B130" s="11">
        <f>'[1]Замеры ИСК'!G114</f>
        <v>21</v>
      </c>
      <c r="C130" s="11">
        <f>'[1]Замеры ИСК'!L114</f>
        <v>36</v>
      </c>
      <c r="D130" s="11"/>
      <c r="E130" s="11">
        <f>'[1]Замеры ИСК'!U114</f>
        <v>33</v>
      </c>
      <c r="F130" s="11"/>
      <c r="G130" s="11">
        <f>'[1]Замеры ИСК'!Y114</f>
        <v>35</v>
      </c>
      <c r="H130" s="11">
        <f>'[1]Замеры ИСК'!G118</f>
        <v>25</v>
      </c>
      <c r="I130" s="11">
        <f>'[1]Замеры ИСК'!L118</f>
        <v>40</v>
      </c>
      <c r="J130" s="11"/>
      <c r="K130" s="11">
        <f>'[1]Замеры ИСК'!U118</f>
        <v>47</v>
      </c>
      <c r="L130" s="11"/>
      <c r="M130" s="11">
        <f>'[1]Замеры ИСК'!Y118</f>
        <v>40</v>
      </c>
      <c r="N130" s="11">
        <f>'[1]Замеры ИСК'!G110</f>
        <v>20</v>
      </c>
      <c r="O130" s="11">
        <f>'[1]Замеры ИСК'!L110</f>
        <v>33</v>
      </c>
      <c r="P130" s="11"/>
      <c r="Q130" s="11">
        <f>'[1]Замеры ИСК'!U110</f>
        <v>30</v>
      </c>
      <c r="R130" s="11"/>
      <c r="S130" s="11">
        <f>'[1]Замеры ИСК'!Y110</f>
        <v>30</v>
      </c>
      <c r="T130" s="11">
        <f>'[1]Замеры ИСК'!G113</f>
        <v>17</v>
      </c>
      <c r="U130" s="11">
        <f>'[1]Замеры ИСК'!L113</f>
        <v>26</v>
      </c>
      <c r="V130" s="11"/>
      <c r="W130" s="11">
        <f>'[1]Замеры ИСК'!U113</f>
        <v>27</v>
      </c>
      <c r="X130" s="11"/>
      <c r="Y130" s="11">
        <f>'[1]Замеры ИСК'!Y113</f>
        <v>31</v>
      </c>
    </row>
    <row r="131" spans="1:28" x14ac:dyDescent="0.25">
      <c r="A131" s="11" t="s">
        <v>7</v>
      </c>
      <c r="B131" s="11">
        <f>'[1]Замеры ИСК'!G112</f>
        <v>6.3</v>
      </c>
      <c r="C131" s="11">
        <f>'[1]Замеры ИСК'!L112</f>
        <v>6.3</v>
      </c>
      <c r="D131" s="11"/>
      <c r="E131" s="43">
        <f>'[1]Замеры ИСК'!U112</f>
        <v>6.3</v>
      </c>
      <c r="F131" s="43"/>
      <c r="G131" s="43">
        <f>'[1]Замеры ИСК'!Y112</f>
        <v>6.3</v>
      </c>
      <c r="H131" s="11">
        <f>'[1]Замеры ИСК'!G112</f>
        <v>6.3</v>
      </c>
      <c r="I131" s="11">
        <f>'[1]Замеры ИСК'!L112</f>
        <v>6.3</v>
      </c>
      <c r="J131" s="11"/>
      <c r="K131" s="43">
        <f>'[1]Замеры ИСК'!U112</f>
        <v>6.3</v>
      </c>
      <c r="L131" s="43"/>
      <c r="M131" s="43">
        <f>'[1]Замеры ИСК'!Y112</f>
        <v>6.3</v>
      </c>
      <c r="N131" s="11">
        <f>'[1]Замеры ИСК'!G106</f>
        <v>6.4</v>
      </c>
      <c r="O131" s="11">
        <f>'[1]Замеры ИСК'!L106</f>
        <v>6.4</v>
      </c>
      <c r="P131" s="11"/>
      <c r="Q131" s="43">
        <f>'[1]Замеры ИСК'!U106</f>
        <v>6.4</v>
      </c>
      <c r="R131" s="43"/>
      <c r="S131" s="43">
        <f>'[1]Замеры ИСК'!Y106</f>
        <v>6.4</v>
      </c>
      <c r="T131" s="11">
        <f>'[1]Замеры ИСК'!G112</f>
        <v>6.3</v>
      </c>
      <c r="U131" s="11">
        <f>'[1]Замеры ИСК'!L112</f>
        <v>6.3</v>
      </c>
      <c r="V131" s="11"/>
      <c r="W131" s="43">
        <f>'[1]Замеры ИСК'!U112</f>
        <v>6.3</v>
      </c>
      <c r="X131" s="43"/>
      <c r="Y131" s="43">
        <f>'[1]Замеры ИСК'!Y112</f>
        <v>6.3</v>
      </c>
    </row>
    <row r="132" spans="1:28" x14ac:dyDescent="0.25">
      <c r="A132" s="11" t="s">
        <v>8</v>
      </c>
      <c r="B132" s="13">
        <f t="shared" ref="B132:Y132" si="49">1.732*B131*(B130/1000)*0.8</f>
        <v>0.18331488000000001</v>
      </c>
      <c r="C132" s="13">
        <f t="shared" si="49"/>
        <v>0.31425407999999999</v>
      </c>
      <c r="D132" s="13"/>
      <c r="E132" s="13">
        <f t="shared" si="49"/>
        <v>0.28806624000000003</v>
      </c>
      <c r="F132" s="13"/>
      <c r="G132" s="13">
        <f t="shared" si="49"/>
        <v>0.30552480000000004</v>
      </c>
      <c r="H132" s="13">
        <f t="shared" si="49"/>
        <v>0.21823200000000004</v>
      </c>
      <c r="I132" s="13">
        <f t="shared" si="49"/>
        <v>0.34917120000000001</v>
      </c>
      <c r="J132" s="13"/>
      <c r="K132" s="13">
        <f t="shared" si="49"/>
        <v>0.41027616</v>
      </c>
      <c r="L132" s="13"/>
      <c r="M132" s="13">
        <f t="shared" si="49"/>
        <v>0.34917120000000001</v>
      </c>
      <c r="N132" s="13">
        <f t="shared" si="49"/>
        <v>0.17735680000000004</v>
      </c>
      <c r="O132" s="13">
        <f t="shared" si="49"/>
        <v>0.29263872000000007</v>
      </c>
      <c r="P132" s="13"/>
      <c r="Q132" s="13">
        <f t="shared" si="49"/>
        <v>0.26603520000000003</v>
      </c>
      <c r="R132" s="13"/>
      <c r="S132" s="13">
        <f t="shared" si="49"/>
        <v>0.26603520000000003</v>
      </c>
      <c r="T132" s="13">
        <f t="shared" si="49"/>
        <v>0.14839776000000002</v>
      </c>
      <c r="U132" s="13">
        <f t="shared" si="49"/>
        <v>0.22696128000000002</v>
      </c>
      <c r="V132" s="13"/>
      <c r="W132" s="13">
        <f t="shared" si="49"/>
        <v>0.23569056000000002</v>
      </c>
      <c r="X132" s="13"/>
      <c r="Y132" s="13">
        <f t="shared" si="49"/>
        <v>0.27060768000000002</v>
      </c>
    </row>
    <row r="133" spans="1:28" x14ac:dyDescent="0.25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4"/>
      <c r="O133" s="14"/>
      <c r="P133" s="14"/>
      <c r="Q133" s="14"/>
      <c r="R133" s="14"/>
      <c r="S133" s="14"/>
      <c r="T133" s="18"/>
      <c r="U133" s="19"/>
      <c r="V133" s="14"/>
      <c r="W133" s="14"/>
      <c r="X133" s="14"/>
      <c r="Y133" s="14"/>
      <c r="Z133" s="18"/>
      <c r="AA133" s="20"/>
      <c r="AB133" s="14"/>
    </row>
    <row r="134" spans="1:28" x14ac:dyDescent="0.25">
      <c r="A134" s="21" t="s">
        <v>12</v>
      </c>
      <c r="B134" s="18" t="s">
        <v>13</v>
      </c>
      <c r="C134" s="22" t="str">
        <f>'[1]Замеры РП'!$E$4</f>
        <v>4.00</v>
      </c>
      <c r="D134" s="18" t="s">
        <v>14</v>
      </c>
      <c r="E134" s="25">
        <f>B120+H120+N120+T120+N130+T130+N125+T125+H125+B125+B130+H130</f>
        <v>373</v>
      </c>
      <c r="F134" s="14" t="s">
        <v>15</v>
      </c>
      <c r="G134" s="14"/>
      <c r="H134" s="18" t="s">
        <v>16</v>
      </c>
      <c r="I134" s="20">
        <f>B122+H122+N122+T122+N132+T132+T127+N127+H127+B127+B132+H132</f>
        <v>3.2754198400000001</v>
      </c>
      <c r="J134" s="14" t="s">
        <v>17</v>
      </c>
      <c r="O134" s="14"/>
      <c r="P134" s="14"/>
      <c r="Q134" s="14"/>
      <c r="R134" s="14"/>
      <c r="S134" s="14"/>
      <c r="T134" s="18"/>
      <c r="U134" s="19"/>
      <c r="V134" s="14"/>
      <c r="W134" s="14"/>
      <c r="X134" s="14"/>
      <c r="Y134" s="14"/>
      <c r="Z134" s="18"/>
      <c r="AA134" s="20"/>
      <c r="AB134" s="14"/>
    </row>
    <row r="135" spans="1:28" x14ac:dyDescent="0.25">
      <c r="A135" s="14"/>
      <c r="B135" s="18" t="s">
        <v>13</v>
      </c>
      <c r="C135" s="22" t="str">
        <f>'[1]Замеры РП'!$F$4</f>
        <v>9.00</v>
      </c>
      <c r="D135" s="18" t="s">
        <v>14</v>
      </c>
      <c r="E135" s="23">
        <f>C120+I120+O120+U120+O130+U130+U125+O125+I125+C125+C130+I130</f>
        <v>639</v>
      </c>
      <c r="F135" s="14" t="s">
        <v>15</v>
      </c>
      <c r="G135" s="14"/>
      <c r="H135" s="18" t="s">
        <v>16</v>
      </c>
      <c r="I135" s="20">
        <f>C122+I122+O122+U122+O132+U132+U127+O127+I127+C127+C132+I132</f>
        <v>5.6122342400000003</v>
      </c>
      <c r="J135" s="14" t="s">
        <v>17</v>
      </c>
      <c r="O135" s="14"/>
      <c r="P135" s="14"/>
      <c r="Q135" s="14"/>
      <c r="R135" s="14"/>
      <c r="S135" s="14"/>
      <c r="T135" s="18"/>
      <c r="U135" s="19"/>
      <c r="V135" s="14"/>
      <c r="W135" s="14"/>
      <c r="X135" s="14"/>
      <c r="Y135" s="14"/>
      <c r="Z135" s="18"/>
      <c r="AA135" s="20"/>
      <c r="AB135" s="14"/>
    </row>
    <row r="136" spans="1:28" x14ac:dyDescent="0.25">
      <c r="A136" s="14"/>
      <c r="B136" s="18" t="s">
        <v>13</v>
      </c>
      <c r="C136" s="22" t="s">
        <v>18</v>
      </c>
      <c r="D136" s="18" t="s">
        <v>14</v>
      </c>
      <c r="E136" s="27">
        <f>E120+K120+Q120+W120+E125+K125+Q125+W125+E130+K130+Q130+W130</f>
        <v>618</v>
      </c>
      <c r="F136" s="14" t="s">
        <v>15</v>
      </c>
      <c r="G136" s="14"/>
      <c r="H136" s="18" t="s">
        <v>16</v>
      </c>
      <c r="I136" s="71">
        <f>E122+K122+Q122+W122+E127+K127+Q127+W127+E132+K132+Q132+W132</f>
        <v>5.4275337600000002</v>
      </c>
      <c r="J136" s="14" t="s">
        <v>17</v>
      </c>
      <c r="O136" s="14"/>
      <c r="P136" s="14"/>
      <c r="Q136" s="14"/>
      <c r="R136" s="14"/>
      <c r="S136" s="14"/>
      <c r="T136" s="18"/>
      <c r="U136" s="19"/>
      <c r="V136" s="14"/>
      <c r="W136" s="14"/>
      <c r="X136" s="14"/>
      <c r="Y136" s="14"/>
      <c r="Z136" s="18"/>
      <c r="AA136" s="20"/>
      <c r="AB136" s="14"/>
    </row>
    <row r="137" spans="1:28" x14ac:dyDescent="0.25">
      <c r="A137" s="16"/>
      <c r="B137" s="18"/>
      <c r="C137" s="22"/>
      <c r="D137" s="18"/>
      <c r="E137" s="27"/>
      <c r="F137" s="14"/>
      <c r="G137" s="14"/>
      <c r="H137" s="18"/>
      <c r="I137" s="71"/>
      <c r="J137" s="14"/>
      <c r="K137" s="17"/>
      <c r="L137" s="17"/>
      <c r="M137" s="17"/>
      <c r="N137" s="14"/>
      <c r="O137" s="14"/>
      <c r="P137" s="14"/>
      <c r="Q137" s="14"/>
      <c r="R137" s="14"/>
      <c r="S137" s="14"/>
      <c r="T137" s="18"/>
      <c r="U137" s="19"/>
      <c r="V137" s="14"/>
      <c r="W137" s="14"/>
      <c r="X137" s="14"/>
      <c r="Y137" s="14"/>
      <c r="Z137" s="18"/>
      <c r="AA137" s="20"/>
      <c r="AB137" s="14"/>
    </row>
    <row r="138" spans="1:28" x14ac:dyDescent="0.25">
      <c r="A138" s="16"/>
      <c r="B138" s="29"/>
      <c r="C138" s="21"/>
      <c r="D138" s="29"/>
      <c r="E138" s="30"/>
      <c r="F138" s="28"/>
      <c r="G138" s="28"/>
      <c r="H138" s="29"/>
      <c r="I138" s="73"/>
      <c r="J138" s="28"/>
      <c r="K138" s="17"/>
      <c r="L138" s="17"/>
      <c r="M138" s="17"/>
      <c r="N138" s="14"/>
      <c r="O138" s="14"/>
      <c r="P138" s="14"/>
      <c r="Q138" s="14"/>
      <c r="R138" s="14"/>
      <c r="S138" s="14"/>
      <c r="T138" s="18"/>
      <c r="U138" s="19"/>
      <c r="V138" s="14"/>
      <c r="W138" s="14"/>
      <c r="X138" s="14"/>
      <c r="Y138" s="14"/>
      <c r="Z138" s="18"/>
      <c r="AA138" s="20"/>
      <c r="AB138" s="14"/>
    </row>
    <row r="139" spans="1:28" s="42" customFormat="1" x14ac:dyDescent="0.25">
      <c r="A139" s="37"/>
      <c r="B139" s="34"/>
      <c r="C139" s="35"/>
      <c r="D139" s="34"/>
      <c r="E139" s="72"/>
      <c r="F139" s="37"/>
      <c r="G139" s="37"/>
      <c r="H139" s="34"/>
      <c r="I139" s="41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</row>
    <row r="140" spans="1:28" x14ac:dyDescent="0.25">
      <c r="A140" s="6" t="s">
        <v>58</v>
      </c>
      <c r="B140" s="7" t="s">
        <v>3</v>
      </c>
      <c r="C140" s="8"/>
      <c r="D140" s="8"/>
      <c r="E140" s="8"/>
      <c r="F140" s="8"/>
      <c r="G140" s="9"/>
      <c r="H140" s="7" t="s">
        <v>56</v>
      </c>
      <c r="I140" s="8"/>
      <c r="J140" s="8"/>
      <c r="K140" s="8"/>
      <c r="L140" s="8"/>
      <c r="M140" s="9"/>
      <c r="N140" s="7" t="s">
        <v>29</v>
      </c>
      <c r="O140" s="8"/>
      <c r="P140" s="8"/>
      <c r="Q140" s="8"/>
      <c r="R140" s="8"/>
      <c r="S140" s="9"/>
      <c r="T140" s="7" t="s">
        <v>59</v>
      </c>
      <c r="U140" s="8"/>
      <c r="V140" s="8"/>
      <c r="W140" s="8"/>
      <c r="X140" s="8"/>
      <c r="Y140" s="9"/>
    </row>
    <row r="141" spans="1:28" x14ac:dyDescent="0.25">
      <c r="A141" s="6"/>
      <c r="B141" s="10" t="str">
        <f>'[1]Замеры РП'!$E$4</f>
        <v>4.00</v>
      </c>
      <c r="C141" s="10" t="str">
        <f>'[1]Замеры РП'!$F$4</f>
        <v>9.00</v>
      </c>
      <c r="D141" s="10" t="str">
        <f>'[1]Замеры РП'!$G$4</f>
        <v>14.00</v>
      </c>
      <c r="E141" s="10" t="str">
        <f>'[1]Замеры РП'!$H$4</f>
        <v>18.00</v>
      </c>
      <c r="F141" s="10" t="str">
        <f>'[1]Замеры РП'!$I$4</f>
        <v>20.00</v>
      </c>
      <c r="G141" s="10" t="str">
        <f>'[1]Замеры РП'!$J$4</f>
        <v>22.00</v>
      </c>
      <c r="H141" s="10" t="str">
        <f>'[1]Замеры РП'!$E$4</f>
        <v>4.00</v>
      </c>
      <c r="I141" s="10" t="str">
        <f>'[1]Замеры РП'!$F$4</f>
        <v>9.00</v>
      </c>
      <c r="J141" s="10" t="str">
        <f>'[1]Замеры РП'!$G$4</f>
        <v>14.00</v>
      </c>
      <c r="K141" s="10" t="str">
        <f>'[1]Замеры РП'!$H$4</f>
        <v>18.00</v>
      </c>
      <c r="L141" s="10" t="str">
        <f>'[1]Замеры РП'!$I$4</f>
        <v>20.00</v>
      </c>
      <c r="M141" s="10" t="str">
        <f>'[1]Замеры РП'!$J$4</f>
        <v>22.00</v>
      </c>
      <c r="N141" s="10" t="str">
        <f>'[1]Замеры РП'!$E$4</f>
        <v>4.00</v>
      </c>
      <c r="O141" s="10" t="str">
        <f>'[1]Замеры РП'!$F$4</f>
        <v>9.00</v>
      </c>
      <c r="P141" s="10" t="str">
        <f>'[1]Замеры РП'!$G$4</f>
        <v>14.00</v>
      </c>
      <c r="Q141" s="10" t="str">
        <f>'[1]Замеры РП'!$H$4</f>
        <v>18.00</v>
      </c>
      <c r="R141" s="10" t="str">
        <f>'[1]Замеры РП'!$I$4</f>
        <v>20.00</v>
      </c>
      <c r="S141" s="10" t="str">
        <f>'[1]Замеры РП'!$J$4</f>
        <v>22.00</v>
      </c>
      <c r="T141" s="10" t="str">
        <f>'[1]Замеры РП'!$E$4</f>
        <v>4.00</v>
      </c>
      <c r="U141" s="10" t="str">
        <f>'[1]Замеры РП'!$F$4</f>
        <v>9.00</v>
      </c>
      <c r="V141" s="10" t="str">
        <f>'[1]Замеры РП'!$G$4</f>
        <v>14.00</v>
      </c>
      <c r="W141" s="10" t="str">
        <f>'[1]Замеры РП'!$H$4</f>
        <v>18.00</v>
      </c>
      <c r="X141" s="10" t="str">
        <f>'[1]Замеры РП'!$I$4</f>
        <v>20.00</v>
      </c>
      <c r="Y141" s="10" t="str">
        <f>'[1]Замеры РП'!$J$4</f>
        <v>22.00</v>
      </c>
    </row>
    <row r="142" spans="1:28" x14ac:dyDescent="0.25">
      <c r="A142" s="11" t="s">
        <v>6</v>
      </c>
      <c r="B142" s="11">
        <f>'[1]Замеры ИСК'!G123</f>
        <v>78</v>
      </c>
      <c r="C142" s="11">
        <f>'[1]Замеры ИСК'!L123</f>
        <v>131</v>
      </c>
      <c r="D142" s="11"/>
      <c r="E142" s="11">
        <f>'[1]Замеры ИСК'!U123</f>
        <v>158</v>
      </c>
      <c r="F142" s="11"/>
      <c r="G142" s="11">
        <f>'[1]Замеры ИСК'!Y123</f>
        <v>138</v>
      </c>
      <c r="H142" s="11">
        <f>'[1]Замеры ИСК'!G124</f>
        <v>54</v>
      </c>
      <c r="I142" s="11">
        <f>'[1]Замеры ИСК'!L124</f>
        <v>82</v>
      </c>
      <c r="J142" s="11"/>
      <c r="K142" s="11">
        <f>'[1]Замеры ИСК'!U124</f>
        <v>110</v>
      </c>
      <c r="L142" s="11"/>
      <c r="M142" s="11">
        <f>'[1]Замеры ИСК'!Y124</f>
        <v>106</v>
      </c>
      <c r="N142" s="11">
        <f>'[1]Замеры ИСК'!G126</f>
        <v>109</v>
      </c>
      <c r="O142" s="11">
        <f>'[1]Замеры ИСК'!L126</f>
        <v>194</v>
      </c>
      <c r="P142" s="11"/>
      <c r="Q142" s="11">
        <f>'[1]Замеры ИСК'!U126</f>
        <v>233</v>
      </c>
      <c r="R142" s="11"/>
      <c r="S142" s="11">
        <f>'[1]Замеры ИСК'!Y126</f>
        <v>211</v>
      </c>
      <c r="T142" s="11">
        <f>'[1]Замеры ИСК'!G128</f>
        <v>67</v>
      </c>
      <c r="U142" s="11">
        <f>'[1]Замеры ИСК'!L128</f>
        <v>127</v>
      </c>
      <c r="V142" s="11"/>
      <c r="W142" s="11">
        <f>'[1]Замеры ИСК'!U128</f>
        <v>138</v>
      </c>
      <c r="X142" s="11"/>
      <c r="Y142" s="11">
        <f>'[1]Замеры ИСК'!Y128</f>
        <v>132</v>
      </c>
    </row>
    <row r="143" spans="1:28" x14ac:dyDescent="0.25">
      <c r="A143" s="11" t="s">
        <v>7</v>
      </c>
      <c r="B143" s="11">
        <f>'[1]Замеры ИСК'!G122</f>
        <v>6.32</v>
      </c>
      <c r="C143" s="11">
        <f>'[1]Замеры ИСК'!L122</f>
        <v>6.32</v>
      </c>
      <c r="D143" s="11"/>
      <c r="E143" s="43">
        <f>'[1]Замеры ИСК'!U122</f>
        <v>6.32</v>
      </c>
      <c r="F143" s="43"/>
      <c r="G143" s="43">
        <f>'[1]Замеры ИСК'!Y122</f>
        <v>6.32</v>
      </c>
      <c r="H143" s="11">
        <f>'[1]Замеры ИСК'!G122</f>
        <v>6.32</v>
      </c>
      <c r="I143" s="11">
        <f>'[1]Замеры ИСК'!L122</f>
        <v>6.32</v>
      </c>
      <c r="J143" s="11"/>
      <c r="K143" s="43">
        <f>'[1]Замеры ИСК'!U122</f>
        <v>6.32</v>
      </c>
      <c r="L143" s="43"/>
      <c r="M143" s="43">
        <f>'[1]Замеры ИСК'!Y122</f>
        <v>6.32</v>
      </c>
      <c r="N143" s="11">
        <f>'[1]Замеры ИСК'!G125</f>
        <v>6</v>
      </c>
      <c r="O143" s="11">
        <f>'[1]Замеры ИСК'!L125</f>
        <v>6</v>
      </c>
      <c r="P143" s="11"/>
      <c r="Q143" s="43">
        <f>'[1]Замеры ИСК'!U125</f>
        <v>6</v>
      </c>
      <c r="R143" s="43"/>
      <c r="S143" s="43">
        <f>'[1]Замеры ИСК'!Y125</f>
        <v>6</v>
      </c>
      <c r="T143" s="11">
        <f>'[1]Замеры ИСК'!G125</f>
        <v>6</v>
      </c>
      <c r="U143" s="11">
        <f>'[1]Замеры ИСК'!L125</f>
        <v>6</v>
      </c>
      <c r="V143" s="11"/>
      <c r="W143" s="43">
        <f>'[1]Замеры ИСК'!U125</f>
        <v>6</v>
      </c>
      <c r="X143" s="43"/>
      <c r="Y143" s="43">
        <f>'[1]Замеры ИСК'!Y125</f>
        <v>6</v>
      </c>
    </row>
    <row r="144" spans="1:28" x14ac:dyDescent="0.25">
      <c r="A144" s="11" t="s">
        <v>8</v>
      </c>
      <c r="B144" s="13">
        <f>1.732*B143*(B142/1000)*0.8</f>
        <v>0.68304537599999993</v>
      </c>
      <c r="C144" s="13">
        <f>1.732*C143*(C142/1000)*0.8</f>
        <v>1.1471659519999999</v>
      </c>
      <c r="D144" s="13"/>
      <c r="E144" s="13">
        <f t="shared" ref="E144" si="50">1.732*E143*(E142/1000)*0.8</f>
        <v>1.3836047360000001</v>
      </c>
      <c r="F144" s="13"/>
      <c r="G144" s="13">
        <f>1.732*G143*(G142/1000)*0.8</f>
        <v>1.2084648960000002</v>
      </c>
      <c r="H144" s="13">
        <f>1.732*H143*(H142/1000)*0.8</f>
        <v>0.47287756800000003</v>
      </c>
      <c r="I144" s="13">
        <f>1.732*I143*(I142/1000)*0.8</f>
        <v>0.718073344</v>
      </c>
      <c r="J144" s="13"/>
      <c r="K144" s="13">
        <f t="shared" ref="K144" si="51">1.732*K143*(K142/1000)*0.8</f>
        <v>0.96326912000000009</v>
      </c>
      <c r="L144" s="13"/>
      <c r="M144" s="13">
        <f>1.732*M143*(M142/1000)*0.8</f>
        <v>0.92824115200000001</v>
      </c>
      <c r="N144" s="13">
        <f>1.732*N143*(N142/1000)*0.8</f>
        <v>0.90618240000000005</v>
      </c>
      <c r="O144" s="13">
        <f>1.732*O143*(O142/1000)*0.8</f>
        <v>1.6128384000000002</v>
      </c>
      <c r="P144" s="13"/>
      <c r="Q144" s="13">
        <f t="shared" ref="Q144" si="52">1.732*Q143*(Q142/1000)*0.8</f>
        <v>1.9370688000000003</v>
      </c>
      <c r="R144" s="13"/>
      <c r="S144" s="13">
        <f>1.732*S143*(S142/1000)*0.8</f>
        <v>1.7541696</v>
      </c>
      <c r="T144" s="13">
        <f>1.732*T143*(T142/1000)*0.8</f>
        <v>0.55701120000000004</v>
      </c>
      <c r="U144" s="13">
        <f>1.732*U143*(U142/1000)*0.8</f>
        <v>1.0558272</v>
      </c>
      <c r="V144" s="13"/>
      <c r="W144" s="13">
        <f t="shared" ref="W144" si="53">1.732*W143*(W142/1000)*0.8</f>
        <v>1.1472768</v>
      </c>
      <c r="X144" s="13"/>
      <c r="Y144" s="13">
        <f>1.732*Y143*(Y142/1000)*0.8</f>
        <v>1.0973952</v>
      </c>
    </row>
    <row r="145" spans="1:28" x14ac:dyDescent="0.25">
      <c r="A145" s="6" t="s">
        <v>58</v>
      </c>
      <c r="B145" s="7" t="s">
        <v>60</v>
      </c>
      <c r="C145" s="8"/>
      <c r="D145" s="8"/>
      <c r="E145" s="8"/>
      <c r="F145" s="8"/>
      <c r="G145" s="9"/>
      <c r="H145" s="46" t="s">
        <v>30</v>
      </c>
      <c r="I145" s="47"/>
      <c r="J145" s="47"/>
      <c r="K145" s="47"/>
      <c r="L145" s="47"/>
      <c r="M145" s="48"/>
      <c r="N145" s="46" t="s">
        <v>61</v>
      </c>
      <c r="O145" s="47"/>
      <c r="P145" s="47"/>
      <c r="Q145" s="47"/>
      <c r="R145" s="47"/>
      <c r="S145" s="48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x14ac:dyDescent="0.25">
      <c r="A146" s="6"/>
      <c r="B146" s="10" t="str">
        <f>'[1]Замеры РП'!$E$4</f>
        <v>4.00</v>
      </c>
      <c r="C146" s="10" t="str">
        <f>'[1]Замеры РП'!$F$4</f>
        <v>9.00</v>
      </c>
      <c r="D146" s="10" t="str">
        <f>'[1]Замеры РП'!$G$4</f>
        <v>14.00</v>
      </c>
      <c r="E146" s="10" t="str">
        <f>'[1]Замеры РП'!$H$4</f>
        <v>18.00</v>
      </c>
      <c r="F146" s="10" t="str">
        <f>'[1]Замеры РП'!$I$4</f>
        <v>20.00</v>
      </c>
      <c r="G146" s="10" t="str">
        <f>'[1]Замеры РП'!$J$4</f>
        <v>22.00</v>
      </c>
      <c r="H146" s="10" t="str">
        <f>'[1]Замеры РП'!$E$4</f>
        <v>4.00</v>
      </c>
      <c r="I146" s="10" t="str">
        <f>'[1]Замеры РП'!$F$4</f>
        <v>9.00</v>
      </c>
      <c r="J146" s="10" t="str">
        <f>'[1]Замеры РП'!$G$4</f>
        <v>14.00</v>
      </c>
      <c r="K146" s="10" t="str">
        <f>'[1]Замеры РП'!$H$4</f>
        <v>18.00</v>
      </c>
      <c r="L146" s="10" t="str">
        <f>'[1]Замеры РП'!$I$4</f>
        <v>20.00</v>
      </c>
      <c r="M146" s="10" t="str">
        <f>'[1]Замеры РП'!$J$4</f>
        <v>22.00</v>
      </c>
      <c r="N146" s="10" t="str">
        <f>'[1]Замеры РП'!$E$4</f>
        <v>4.00</v>
      </c>
      <c r="O146" s="10" t="str">
        <f>'[1]Замеры РП'!$F$4</f>
        <v>9.00</v>
      </c>
      <c r="P146" s="10" t="str">
        <f>'[1]Замеры РП'!$G$4</f>
        <v>14.00</v>
      </c>
      <c r="Q146" s="10" t="str">
        <f>'[1]Замеры РП'!$H$4</f>
        <v>18.00</v>
      </c>
      <c r="R146" s="10" t="str">
        <f>'[1]Замеры РП'!$I$4</f>
        <v>20.00</v>
      </c>
      <c r="S146" s="10" t="str">
        <f>'[1]Замеры РП'!$J$4</f>
        <v>22.00</v>
      </c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x14ac:dyDescent="0.25">
      <c r="A147" s="11" t="s">
        <v>6</v>
      </c>
      <c r="B147" s="11">
        <f>'[1]Замеры ИСК'!G130</f>
        <v>34</v>
      </c>
      <c r="C147" s="11">
        <f>'[1]Замеры ИСК'!L130</f>
        <v>104</v>
      </c>
      <c r="D147" s="11"/>
      <c r="E147" s="11">
        <f>'[1]Замеры ИСК'!U130</f>
        <v>60</v>
      </c>
      <c r="F147" s="11"/>
      <c r="G147" s="11">
        <f>'[1]Замеры ИСК'!Y130</f>
        <v>47</v>
      </c>
      <c r="H147" s="11">
        <f>'[1]Замеры ИСК'!G127</f>
        <v>18</v>
      </c>
      <c r="I147" s="11">
        <f>'[1]Замеры ИСК'!L127</f>
        <v>51</v>
      </c>
      <c r="J147" s="11"/>
      <c r="K147" s="11">
        <f>'[1]Замеры ИСК'!U127</f>
        <v>22</v>
      </c>
      <c r="L147" s="11"/>
      <c r="M147" s="11">
        <f>'[1]Замеры ИСК'!Y127</f>
        <v>17</v>
      </c>
      <c r="N147" s="11">
        <f>'[1]Замеры ИСК'!G131</f>
        <v>62</v>
      </c>
      <c r="O147" s="11">
        <f>'[1]Замеры ИСК'!L131</f>
        <v>108</v>
      </c>
      <c r="P147" s="11"/>
      <c r="Q147" s="11">
        <f>'[1]Замеры ИСК'!U131</f>
        <v>127</v>
      </c>
      <c r="R147" s="11"/>
      <c r="S147" s="11">
        <f>'[1]Замеры ИСК'!Y131</f>
        <v>125</v>
      </c>
      <c r="W147" s="14"/>
      <c r="X147" s="14"/>
      <c r="Y147" s="14"/>
      <c r="Z147" s="14"/>
      <c r="AA147" s="14"/>
      <c r="AB147" s="14"/>
    </row>
    <row r="148" spans="1:28" x14ac:dyDescent="0.25">
      <c r="A148" s="11" t="s">
        <v>7</v>
      </c>
      <c r="B148" s="11">
        <f>'[1]Замеры ИСК'!G129</f>
        <v>6</v>
      </c>
      <c r="C148" s="11">
        <f>'[1]Замеры ИСК'!L129</f>
        <v>6</v>
      </c>
      <c r="D148" s="11"/>
      <c r="E148" s="43">
        <f>'[1]Замеры ИСК'!U129</f>
        <v>6</v>
      </c>
      <c r="F148" s="43"/>
      <c r="G148" s="43">
        <f>'[1]Замеры ИСК'!Y129</f>
        <v>6</v>
      </c>
      <c r="H148" s="11">
        <f>'[1]Замеры ИСК'!G125</f>
        <v>6</v>
      </c>
      <c r="I148" s="11">
        <f>'[1]Замеры ИСК'!L125</f>
        <v>6</v>
      </c>
      <c r="J148" s="11"/>
      <c r="K148" s="43">
        <f>'[1]Замеры ИСК'!U125</f>
        <v>6</v>
      </c>
      <c r="L148" s="43"/>
      <c r="M148" s="43">
        <f>'[1]Замеры ИСК'!Y125</f>
        <v>6</v>
      </c>
      <c r="N148" s="11">
        <f>'[1]Замеры ИСК'!G129</f>
        <v>6</v>
      </c>
      <c r="O148" s="11">
        <f>'[1]Замеры ИСК'!L129</f>
        <v>6</v>
      </c>
      <c r="P148" s="11"/>
      <c r="Q148" s="43">
        <f>'[1]Замеры ИСК'!U129</f>
        <v>6</v>
      </c>
      <c r="R148" s="43"/>
      <c r="S148" s="43">
        <f>'[1]Замеры ИСК'!Y129</f>
        <v>6</v>
      </c>
      <c r="W148" s="14"/>
      <c r="X148" s="14"/>
      <c r="Y148" s="14"/>
      <c r="Z148" s="14"/>
      <c r="AA148" s="14"/>
      <c r="AB148" s="14"/>
    </row>
    <row r="149" spans="1:28" s="74" customFormat="1" x14ac:dyDescent="0.25">
      <c r="A149" s="11" t="s">
        <v>8</v>
      </c>
      <c r="B149" s="13">
        <f t="shared" ref="B149:M149" si="54">1.732*B148*(B147/1000)*0.8</f>
        <v>0.28266240000000004</v>
      </c>
      <c r="C149" s="13">
        <f t="shared" si="54"/>
        <v>0.86461440000000001</v>
      </c>
      <c r="D149" s="13"/>
      <c r="E149" s="13">
        <f t="shared" si="54"/>
        <v>0.49881599999999998</v>
      </c>
      <c r="F149" s="13"/>
      <c r="G149" s="13">
        <f t="shared" si="54"/>
        <v>0.39073920000000001</v>
      </c>
      <c r="H149" s="13">
        <f t="shared" si="54"/>
        <v>0.14964479999999999</v>
      </c>
      <c r="I149" s="13">
        <f t="shared" si="54"/>
        <v>0.42399359999999997</v>
      </c>
      <c r="J149" s="13"/>
      <c r="K149" s="13">
        <f t="shared" si="54"/>
        <v>0.18289919999999998</v>
      </c>
      <c r="L149" s="13"/>
      <c r="M149" s="13">
        <f t="shared" si="54"/>
        <v>0.14133120000000002</v>
      </c>
      <c r="N149" s="13">
        <f>1.732*N148*(N147/1000)*0.8</f>
        <v>0.51544319999999999</v>
      </c>
      <c r="O149" s="13">
        <f>1.732*O148*(O147/1000)*0.8</f>
        <v>0.89786880000000002</v>
      </c>
      <c r="P149" s="13"/>
      <c r="Q149" s="13">
        <f t="shared" ref="Q149" si="55">1.732*Q148*(Q147/1000)*0.8</f>
        <v>1.0558272</v>
      </c>
      <c r="R149" s="13"/>
      <c r="S149" s="13">
        <f>1.732*S148*(S147/1000)*0.8</f>
        <v>1.0391999999999999</v>
      </c>
      <c r="W149" s="14"/>
      <c r="X149" s="14"/>
      <c r="Y149" s="14"/>
      <c r="Z149" s="14"/>
      <c r="AA149" s="14"/>
      <c r="AB149" s="14"/>
    </row>
    <row r="150" spans="1:28" x14ac:dyDescent="0.25">
      <c r="A150" s="21" t="s">
        <v>12</v>
      </c>
      <c r="B150" s="18" t="s">
        <v>13</v>
      </c>
      <c r="C150" s="22" t="str">
        <f>'[1]Замеры РП'!$E$4</f>
        <v>4.00</v>
      </c>
      <c r="D150" s="18" t="s">
        <v>14</v>
      </c>
      <c r="E150" s="25">
        <f>B142+H142+N142+T142+H147+B147+N147</f>
        <v>422</v>
      </c>
      <c r="F150" s="14" t="s">
        <v>15</v>
      </c>
      <c r="G150" s="14"/>
      <c r="H150" s="18" t="s">
        <v>16</v>
      </c>
      <c r="I150" s="20">
        <f>B144+H144+N144+T144+H149+B149+N149</f>
        <v>3.5668669439999996</v>
      </c>
      <c r="J150" s="14" t="s">
        <v>17</v>
      </c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x14ac:dyDescent="0.25">
      <c r="A151" s="14"/>
      <c r="B151" s="18" t="s">
        <v>13</v>
      </c>
      <c r="C151" s="22" t="str">
        <f>'[1]Замеры РП'!$F$4</f>
        <v>9.00</v>
      </c>
      <c r="D151" s="18" t="s">
        <v>14</v>
      </c>
      <c r="E151" s="25">
        <f>C142+I142+O142+U142+I147+C147+O147</f>
        <v>797</v>
      </c>
      <c r="F151" s="14" t="s">
        <v>15</v>
      </c>
      <c r="G151" s="14"/>
      <c r="H151" s="18" t="s">
        <v>16</v>
      </c>
      <c r="I151" s="20">
        <f>C144+I144+O144+U144+I149+C149+O149</f>
        <v>6.7203816960000005</v>
      </c>
      <c r="J151" s="14" t="s">
        <v>17</v>
      </c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x14ac:dyDescent="0.25">
      <c r="A152" s="14"/>
      <c r="B152" s="18" t="s">
        <v>13</v>
      </c>
      <c r="C152" s="22" t="s">
        <v>18</v>
      </c>
      <c r="D152" s="18" t="s">
        <v>14</v>
      </c>
      <c r="E152" s="23">
        <f>E142+K142+Q142+W142+E147+K147+Q147</f>
        <v>848</v>
      </c>
      <c r="F152" s="14" t="s">
        <v>15</v>
      </c>
      <c r="G152" s="14"/>
      <c r="H152" s="18" t="s">
        <v>16</v>
      </c>
      <c r="I152" s="20">
        <f>E144+K144+Q144+W144+E149+K149+Q149</f>
        <v>7.1687618559999997</v>
      </c>
      <c r="J152" s="14" t="s">
        <v>17</v>
      </c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x14ac:dyDescent="0.25">
      <c r="A153" s="14"/>
      <c r="B153" s="18"/>
      <c r="C153" s="22"/>
      <c r="D153" s="18"/>
      <c r="E153" s="23"/>
      <c r="F153" s="14"/>
      <c r="G153" s="14"/>
      <c r="H153" s="18"/>
      <c r="I153" s="20"/>
      <c r="J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x14ac:dyDescent="0.25">
      <c r="A154" s="14"/>
      <c r="B154" s="29"/>
      <c r="C154" s="21"/>
      <c r="D154" s="29"/>
      <c r="E154" s="50"/>
      <c r="F154" s="28"/>
      <c r="G154" s="28"/>
      <c r="H154" s="29"/>
      <c r="I154" s="51"/>
      <c r="J154" s="28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x14ac:dyDescent="0.25">
      <c r="B155" s="29"/>
      <c r="C155" s="52"/>
      <c r="D155" s="29"/>
      <c r="E155" s="32"/>
      <c r="F155" s="28"/>
      <c r="G155" s="75"/>
      <c r="H155" s="29"/>
      <c r="I155" s="51"/>
      <c r="J155" s="28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x14ac:dyDescent="0.25">
      <c r="A156" s="6" t="s">
        <v>62</v>
      </c>
      <c r="B156" s="7" t="s">
        <v>49</v>
      </c>
      <c r="C156" s="8"/>
      <c r="D156" s="8"/>
      <c r="E156" s="8"/>
      <c r="F156" s="8"/>
      <c r="G156" s="9"/>
      <c r="H156" s="7" t="s">
        <v>22</v>
      </c>
      <c r="I156" s="8"/>
      <c r="J156" s="8"/>
      <c r="K156" s="8"/>
      <c r="L156" s="8"/>
      <c r="M156" s="9"/>
      <c r="N156" s="7" t="s">
        <v>56</v>
      </c>
      <c r="O156" s="8"/>
      <c r="P156" s="8"/>
      <c r="Q156" s="8"/>
      <c r="R156" s="8"/>
      <c r="S156" s="9"/>
      <c r="T156" s="7" t="s">
        <v>11</v>
      </c>
      <c r="U156" s="8"/>
      <c r="V156" s="8"/>
      <c r="W156" s="8"/>
      <c r="X156" s="8"/>
      <c r="Y156" s="9"/>
      <c r="Z156" s="14"/>
      <c r="AA156" s="14"/>
      <c r="AB156" s="14"/>
    </row>
    <row r="157" spans="1:28" x14ac:dyDescent="0.25">
      <c r="A157" s="6"/>
      <c r="B157" s="10" t="str">
        <f>'[1]Замеры РП'!$E$4</f>
        <v>4.00</v>
      </c>
      <c r="C157" s="10" t="str">
        <f>'[1]Замеры РП'!$F$4</f>
        <v>9.00</v>
      </c>
      <c r="D157" s="10" t="str">
        <f>'[1]Замеры РП'!$G$4</f>
        <v>14.00</v>
      </c>
      <c r="E157" s="10" t="str">
        <f>'[1]Замеры РП'!$H$4</f>
        <v>18.00</v>
      </c>
      <c r="F157" s="10" t="str">
        <f>'[1]Замеры РП'!$I$4</f>
        <v>20.00</v>
      </c>
      <c r="G157" s="10" t="str">
        <f>'[1]Замеры РП'!$J$4</f>
        <v>22.00</v>
      </c>
      <c r="H157" s="10" t="str">
        <f>'[1]Замеры РП'!$E$4</f>
        <v>4.00</v>
      </c>
      <c r="I157" s="10" t="str">
        <f>'[1]Замеры РП'!$F$4</f>
        <v>9.00</v>
      </c>
      <c r="J157" s="10" t="str">
        <f>'[1]Замеры РП'!$G$4</f>
        <v>14.00</v>
      </c>
      <c r="K157" s="10" t="str">
        <f>'[1]Замеры РП'!$H$4</f>
        <v>18.00</v>
      </c>
      <c r="L157" s="10" t="str">
        <f>'[1]Замеры РП'!$I$4</f>
        <v>20.00</v>
      </c>
      <c r="M157" s="10" t="str">
        <f>'[1]Замеры РП'!$J$4</f>
        <v>22.00</v>
      </c>
      <c r="N157" s="10" t="str">
        <f>'[1]Замеры РП'!$E$4</f>
        <v>4.00</v>
      </c>
      <c r="O157" s="10" t="str">
        <f>'[1]Замеры РП'!$F$4</f>
        <v>9.00</v>
      </c>
      <c r="P157" s="10" t="str">
        <f>'[1]Замеры РП'!$G$4</f>
        <v>14.00</v>
      </c>
      <c r="Q157" s="10" t="str">
        <f>'[1]Замеры РП'!$H$4</f>
        <v>18.00</v>
      </c>
      <c r="R157" s="10" t="str">
        <f>'[1]Замеры РП'!$I$4</f>
        <v>20.00</v>
      </c>
      <c r="S157" s="10" t="str">
        <f>'[1]Замеры РП'!$J$4</f>
        <v>22.00</v>
      </c>
      <c r="T157" s="10" t="str">
        <f>'[1]Замеры РП'!$E$4</f>
        <v>4.00</v>
      </c>
      <c r="U157" s="10" t="str">
        <f>'[1]Замеры РП'!$F$4</f>
        <v>9.00</v>
      </c>
      <c r="V157" s="10" t="str">
        <f>'[1]Замеры РП'!$G$4</f>
        <v>14.00</v>
      </c>
      <c r="W157" s="10" t="str">
        <f>'[1]Замеры РП'!$H$4</f>
        <v>18.00</v>
      </c>
      <c r="X157" s="10" t="str">
        <f>'[1]Замеры РП'!$I$4</f>
        <v>20.00</v>
      </c>
      <c r="Y157" s="10" t="str">
        <f>'[1]Замеры РП'!$J$4</f>
        <v>22.00</v>
      </c>
      <c r="Z157" s="14"/>
      <c r="AA157" s="14"/>
      <c r="AB157" s="14"/>
    </row>
    <row r="158" spans="1:28" x14ac:dyDescent="0.25">
      <c r="A158" s="11" t="s">
        <v>6</v>
      </c>
      <c r="B158" s="11">
        <f>'[1]Замеры ИСК'!G135</f>
        <v>66</v>
      </c>
      <c r="C158" s="11">
        <f>'[1]Замеры ИСК'!L135</f>
        <v>113</v>
      </c>
      <c r="D158" s="11"/>
      <c r="E158" s="11">
        <f>'[1]Замеры ИСК'!U135</f>
        <v>113</v>
      </c>
      <c r="F158" s="11"/>
      <c r="G158" s="11">
        <f>'[1]Замеры ИСК'!Y135</f>
        <v>123</v>
      </c>
      <c r="H158" s="11">
        <f>'[1]Замеры ИСК'!G136</f>
        <v>20</v>
      </c>
      <c r="I158" s="11">
        <f>'[1]Замеры ИСК'!L136</f>
        <v>39</v>
      </c>
      <c r="J158" s="11"/>
      <c r="K158" s="11">
        <f>'[1]Замеры ИСК'!U136</f>
        <v>43</v>
      </c>
      <c r="L158" s="11"/>
      <c r="M158" s="11">
        <f>'[1]Замеры ИСК'!Y136</f>
        <v>50</v>
      </c>
      <c r="N158" s="11">
        <f>'[1]Замеры ИСК'!G143</f>
        <v>43</v>
      </c>
      <c r="O158" s="11">
        <f>'[1]Замеры ИСК'!L143</f>
        <v>59</v>
      </c>
      <c r="P158" s="11"/>
      <c r="Q158" s="11">
        <f>'[1]Замеры ИСК'!U143</f>
        <v>70</v>
      </c>
      <c r="R158" s="11"/>
      <c r="S158" s="11">
        <f>'[1]Замеры ИСК'!Y143</f>
        <v>90</v>
      </c>
      <c r="T158" s="15">
        <f>'[1]Замеры ИСК'!G142</f>
        <v>17</v>
      </c>
      <c r="U158" s="15">
        <f>'[1]Замеры ИСК'!L142</f>
        <v>26</v>
      </c>
      <c r="V158" s="15"/>
      <c r="W158" s="15">
        <f>'[1]Замеры ИСК'!U142</f>
        <v>24</v>
      </c>
      <c r="X158" s="15"/>
      <c r="Y158" s="15">
        <f>'[1]Замеры ИСК'!Y142</f>
        <v>23</v>
      </c>
      <c r="Z158" s="14"/>
      <c r="AA158" s="14"/>
      <c r="AB158" s="14"/>
    </row>
    <row r="159" spans="1:28" x14ac:dyDescent="0.25">
      <c r="A159" s="11" t="s">
        <v>7</v>
      </c>
      <c r="B159" s="11">
        <f>'[1]Замеры ИСК'!G134</f>
        <v>6.2</v>
      </c>
      <c r="C159" s="11">
        <f>'[1]Замеры ИСК'!L134</f>
        <v>6.2</v>
      </c>
      <c r="D159" s="11"/>
      <c r="E159" s="43">
        <f>'[1]Замеры ИСК'!U134</f>
        <v>6.2</v>
      </c>
      <c r="F159" s="43"/>
      <c r="G159" s="43">
        <f>'[1]Замеры ИСК'!Y134</f>
        <v>6.2</v>
      </c>
      <c r="H159" s="11">
        <f>'[1]Замеры ИСК'!G134</f>
        <v>6.2</v>
      </c>
      <c r="I159" s="11">
        <f>'[1]Замеры ИСК'!L134</f>
        <v>6.2</v>
      </c>
      <c r="J159" s="11"/>
      <c r="K159" s="43">
        <f>'[1]Замеры ИСК'!U134</f>
        <v>6.2</v>
      </c>
      <c r="L159" s="43"/>
      <c r="M159" s="43">
        <f>'[1]Замеры ИСК'!Y134</f>
        <v>6.2</v>
      </c>
      <c r="N159" s="11">
        <f>'[1]Замеры ИСК'!G141</f>
        <v>6.1</v>
      </c>
      <c r="O159" s="11">
        <f>'[1]Замеры ИСК'!L141</f>
        <v>6.1</v>
      </c>
      <c r="P159" s="11"/>
      <c r="Q159" s="43">
        <f>'[1]Замеры ИСК'!U141</f>
        <v>6.1</v>
      </c>
      <c r="R159" s="43"/>
      <c r="S159" s="43">
        <f>'[1]Замеры ИСК'!Y141</f>
        <v>6.1</v>
      </c>
      <c r="T159" s="11">
        <f>'[1]Замеры ИСК'!G141</f>
        <v>6.1</v>
      </c>
      <c r="U159" s="11">
        <f>'[1]Замеры ИСК'!L141</f>
        <v>6.1</v>
      </c>
      <c r="V159" s="11"/>
      <c r="W159" s="43">
        <f>'[1]Замеры ИСК'!U141</f>
        <v>6.1</v>
      </c>
      <c r="X159" s="43"/>
      <c r="Y159" s="43">
        <f>'[1]Замеры ИСК'!Y141</f>
        <v>6.1</v>
      </c>
      <c r="Z159" s="14"/>
      <c r="AA159" s="14"/>
      <c r="AB159" s="14"/>
    </row>
    <row r="160" spans="1:28" x14ac:dyDescent="0.25">
      <c r="A160" s="11" t="s">
        <v>8</v>
      </c>
      <c r="B160" s="13">
        <f>1.732*B159*(B158/1000)*0.8</f>
        <v>0.56698752000000008</v>
      </c>
      <c r="C160" s="13">
        <f>1.732*C159*(C158/1000)*0.8</f>
        <v>0.97075136000000006</v>
      </c>
      <c r="D160" s="13"/>
      <c r="E160" s="13">
        <f t="shared" ref="E160" si="56">1.732*E159*(E158/1000)*0.8</f>
        <v>0.97075136000000006</v>
      </c>
      <c r="F160" s="13"/>
      <c r="G160" s="13">
        <f>1.732*G159*(G158/1000)*0.8</f>
        <v>1.05665856</v>
      </c>
      <c r="H160" s="13">
        <f>1.732*H159*(H158/1000)*0.8</f>
        <v>0.17181440000000003</v>
      </c>
      <c r="I160" s="13">
        <f>1.732*I159*(I158/1000)*0.8</f>
        <v>0.33503808000000002</v>
      </c>
      <c r="J160" s="13"/>
      <c r="K160" s="13">
        <f t="shared" ref="K160" si="57">1.732*K159*(K158/1000)*0.8</f>
        <v>0.36940096</v>
      </c>
      <c r="L160" s="13"/>
      <c r="M160" s="13">
        <f>1.732*M159*(M158/1000)*0.8</f>
        <v>0.42953600000000008</v>
      </c>
      <c r="N160" s="13">
        <f>1.732*N159*(N158/1000)*0.8</f>
        <v>0.36344287999999997</v>
      </c>
      <c r="O160" s="13">
        <f>1.732*O159*(O158/1000)*0.8</f>
        <v>0.49867743999999992</v>
      </c>
      <c r="P160" s="13"/>
      <c r="Q160" s="13">
        <f t="shared" ref="Q160" si="58">1.732*Q159*(Q158/1000)*0.8</f>
        <v>0.59165120000000004</v>
      </c>
      <c r="R160" s="13"/>
      <c r="S160" s="13">
        <f>1.732*S159*(S158/1000)*0.8</f>
        <v>0.76069439999999988</v>
      </c>
      <c r="T160" s="13">
        <f>1.732*T159*(T158/1000)*0.8</f>
        <v>0.14368672000000002</v>
      </c>
      <c r="U160" s="13">
        <f>1.732*U159*(U158/1000)*0.8</f>
        <v>0.21975615999999998</v>
      </c>
      <c r="V160" s="13"/>
      <c r="W160" s="13">
        <f t="shared" ref="W160" si="59">1.732*W159*(W158/1000)*0.8</f>
        <v>0.20285184000000001</v>
      </c>
      <c r="X160" s="13"/>
      <c r="Y160" s="13">
        <f>1.732*Y159*(Y158/1000)*0.8</f>
        <v>0.19439967999999999</v>
      </c>
      <c r="Z160" s="14"/>
      <c r="AA160" s="14"/>
      <c r="AB160" s="14"/>
    </row>
    <row r="161" spans="1:28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x14ac:dyDescent="0.25">
      <c r="A162" s="21" t="s">
        <v>12</v>
      </c>
      <c r="B162" s="18" t="s">
        <v>13</v>
      </c>
      <c r="C162" s="22" t="str">
        <f>'[1]Замеры РП'!$E$4</f>
        <v>4.00</v>
      </c>
      <c r="D162" s="18" t="s">
        <v>14</v>
      </c>
      <c r="E162" s="25">
        <f>B158+H158+N158+T158</f>
        <v>146</v>
      </c>
      <c r="F162" s="14" t="s">
        <v>15</v>
      </c>
      <c r="G162" s="14"/>
      <c r="H162" s="18" t="s">
        <v>16</v>
      </c>
      <c r="I162" s="20">
        <f>B160+H160+N160+T160</f>
        <v>1.2459315200000001</v>
      </c>
      <c r="J162" s="14" t="s">
        <v>17</v>
      </c>
      <c r="K162" s="18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x14ac:dyDescent="0.25">
      <c r="A163" s="14"/>
      <c r="B163" s="18" t="s">
        <v>13</v>
      </c>
      <c r="C163" s="22" t="str">
        <f>'[1]Замеры РП'!$F$4</f>
        <v>9.00</v>
      </c>
      <c r="D163" s="18" t="s">
        <v>14</v>
      </c>
      <c r="E163" s="25">
        <f>C158+I158+O158+U158</f>
        <v>237</v>
      </c>
      <c r="F163" s="14" t="s">
        <v>15</v>
      </c>
      <c r="G163" s="14"/>
      <c r="H163" s="18" t="s">
        <v>16</v>
      </c>
      <c r="I163" s="20">
        <f>C160+I160+O160+U160</f>
        <v>2.0242230399999999</v>
      </c>
      <c r="J163" s="14" t="s">
        <v>17</v>
      </c>
      <c r="K163" s="18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x14ac:dyDescent="0.25">
      <c r="A164" s="14"/>
      <c r="B164" s="18" t="s">
        <v>13</v>
      </c>
      <c r="C164" s="22" t="s">
        <v>18</v>
      </c>
      <c r="D164" s="18" t="s">
        <v>14</v>
      </c>
      <c r="E164" s="25">
        <f>E158+K158+Q158+W158</f>
        <v>250</v>
      </c>
      <c r="F164" s="14" t="s">
        <v>15</v>
      </c>
      <c r="G164" s="14"/>
      <c r="H164" s="18" t="s">
        <v>16</v>
      </c>
      <c r="I164" s="20">
        <f>E160+K160+Q160+W160</f>
        <v>2.13465536</v>
      </c>
      <c r="J164" s="14" t="s">
        <v>17</v>
      </c>
      <c r="K164" s="18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x14ac:dyDescent="0.25">
      <c r="A165" s="14"/>
      <c r="B165" s="18"/>
      <c r="C165" s="22"/>
      <c r="D165" s="18"/>
      <c r="E165" s="25"/>
      <c r="F165" s="14"/>
      <c r="G165" s="14"/>
      <c r="H165" s="18"/>
      <c r="I165" s="20"/>
      <c r="J165" s="14"/>
      <c r="K165" s="18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x14ac:dyDescent="0.25">
      <c r="A166" s="14"/>
      <c r="B166" s="29"/>
      <c r="C166" s="21"/>
      <c r="D166" s="29"/>
      <c r="E166" s="32"/>
      <c r="F166" s="28"/>
      <c r="G166" s="28"/>
      <c r="H166" s="29"/>
      <c r="I166" s="51"/>
      <c r="J166" s="28"/>
      <c r="K166" s="18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s="42" customFormat="1" x14ac:dyDescent="0.25">
      <c r="A167" s="37"/>
      <c r="B167" s="34"/>
      <c r="C167" s="35"/>
      <c r="D167" s="34"/>
      <c r="E167" s="67"/>
      <c r="F167" s="37"/>
      <c r="G167" s="37"/>
      <c r="H167" s="34"/>
      <c r="I167" s="41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1:28" x14ac:dyDescent="0.25">
      <c r="A168" s="6" t="s">
        <v>63</v>
      </c>
      <c r="B168" s="7" t="s">
        <v>33</v>
      </c>
      <c r="C168" s="8"/>
      <c r="D168" s="8"/>
      <c r="E168" s="8"/>
      <c r="F168" s="8"/>
      <c r="G168" s="9"/>
      <c r="H168" s="7" t="s">
        <v>28</v>
      </c>
      <c r="I168" s="8"/>
      <c r="J168" s="8"/>
      <c r="K168" s="8"/>
      <c r="L168" s="8"/>
      <c r="M168" s="9"/>
      <c r="N168" s="7" t="s">
        <v>31</v>
      </c>
      <c r="O168" s="8"/>
      <c r="P168" s="8"/>
      <c r="Q168" s="8"/>
      <c r="R168" s="8"/>
      <c r="S168" s="9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x14ac:dyDescent="0.25">
      <c r="A169" s="6"/>
      <c r="B169" s="10" t="str">
        <f>'[1]Замеры РП'!$E$4</f>
        <v>4.00</v>
      </c>
      <c r="C169" s="10" t="str">
        <f>'[1]Замеры РП'!$F$4</f>
        <v>9.00</v>
      </c>
      <c r="D169" s="10" t="str">
        <f>'[1]Замеры РП'!$G$4</f>
        <v>14.00</v>
      </c>
      <c r="E169" s="10" t="str">
        <f>'[1]Замеры РП'!$H$4</f>
        <v>18.00</v>
      </c>
      <c r="F169" s="10" t="str">
        <f>'[1]Замеры РП'!$I$4</f>
        <v>20.00</v>
      </c>
      <c r="G169" s="10" t="str">
        <f>'[1]Замеры РП'!$J$4</f>
        <v>22.00</v>
      </c>
      <c r="H169" s="10" t="str">
        <f>'[1]Замеры РП'!$E$4</f>
        <v>4.00</v>
      </c>
      <c r="I169" s="10" t="str">
        <f>'[1]Замеры РП'!$F$4</f>
        <v>9.00</v>
      </c>
      <c r="J169" s="10" t="str">
        <f>'[1]Замеры РП'!$G$4</f>
        <v>14.00</v>
      </c>
      <c r="K169" s="10" t="str">
        <f>'[1]Замеры РП'!$H$4</f>
        <v>18.00</v>
      </c>
      <c r="L169" s="10" t="str">
        <f>'[1]Замеры РП'!$I$4</f>
        <v>20.00</v>
      </c>
      <c r="M169" s="10" t="str">
        <f>'[1]Замеры РП'!$J$4</f>
        <v>22.00</v>
      </c>
      <c r="N169" s="10" t="str">
        <f>'[1]Замеры РП'!$E$4</f>
        <v>4.00</v>
      </c>
      <c r="O169" s="10" t="str">
        <f>'[1]Замеры РП'!$F$4</f>
        <v>9.00</v>
      </c>
      <c r="P169" s="10" t="str">
        <f>'[1]Замеры РП'!$G$4</f>
        <v>14.00</v>
      </c>
      <c r="Q169" s="10" t="str">
        <f>'[1]Замеры РП'!$H$4</f>
        <v>18.00</v>
      </c>
      <c r="R169" s="10" t="str">
        <f>'[1]Замеры РП'!$I$4</f>
        <v>20.00</v>
      </c>
      <c r="S169" s="10" t="str">
        <f>'[1]Замеры РП'!$J$4</f>
        <v>22.00</v>
      </c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x14ac:dyDescent="0.25">
      <c r="A170" s="11" t="s">
        <v>6</v>
      </c>
      <c r="B170" s="76">
        <f>'[1]Замеры ИСК'!G147</f>
        <v>83</v>
      </c>
      <c r="C170" s="76">
        <f>'[1]Замеры ИСК'!L147</f>
        <v>165</v>
      </c>
      <c r="D170" s="76">
        <f>'[1]Замеры ИСК'!Q147</f>
        <v>138</v>
      </c>
      <c r="E170" s="76">
        <f>'[1]Замеры ИСК'!U147</f>
        <v>165</v>
      </c>
      <c r="F170" s="76">
        <f>'[1]Замеры ИСК'!W147</f>
        <v>171</v>
      </c>
      <c r="G170" s="76">
        <f>'[1]Замеры ИСК'!Y147</f>
        <v>157</v>
      </c>
      <c r="H170" s="11">
        <f>'[1]Замеры ИСК'!G149</f>
        <v>30</v>
      </c>
      <c r="I170" s="11">
        <f>'[1]Замеры ИСК'!L149</f>
        <v>113</v>
      </c>
      <c r="J170" s="11">
        <f>'[1]Замеры ИСК'!Q149</f>
        <v>105</v>
      </c>
      <c r="K170" s="11">
        <f>'[1]Замеры ИСК'!U149</f>
        <v>62</v>
      </c>
      <c r="L170" s="11">
        <f>'[1]Замеры ИСК'!W149</f>
        <v>61</v>
      </c>
      <c r="M170" s="11">
        <f>'[1]Замеры ИСК'!Y149</f>
        <v>56</v>
      </c>
      <c r="N170" s="11">
        <f>'[1]Замеры ИСК'!G151</f>
        <v>34</v>
      </c>
      <c r="O170" s="11">
        <f>'[1]Замеры ИСК'!L151</f>
        <v>51</v>
      </c>
      <c r="P170" s="11">
        <f>'[1]Замеры ИСК'!Q151</f>
        <v>56</v>
      </c>
      <c r="Q170" s="11">
        <f>'[1]Замеры ИСК'!U151</f>
        <v>64</v>
      </c>
      <c r="R170" s="11">
        <f>'[1]Замеры ИСК'!W151</f>
        <v>68</v>
      </c>
      <c r="S170" s="11">
        <f>'[1]Замеры ИСК'!Y151</f>
        <v>63</v>
      </c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x14ac:dyDescent="0.25">
      <c r="A171" s="11" t="s">
        <v>7</v>
      </c>
      <c r="B171" s="11">
        <f>'[1]Замеры ИСК'!G146</f>
        <v>6.18</v>
      </c>
      <c r="C171" s="11">
        <f>'[1]Замеры ИСК'!L146</f>
        <v>6.13</v>
      </c>
      <c r="D171" s="11">
        <f>'[1]Замеры ИСК'!Q146</f>
        <v>6.14</v>
      </c>
      <c r="E171" s="11">
        <f>'[1]Замеры ИСК'!U146</f>
        <v>6.2</v>
      </c>
      <c r="F171" s="11">
        <f>'[1]Замеры ИСК'!W146</f>
        <v>6.24</v>
      </c>
      <c r="G171" s="11">
        <f>'[1]Замеры ИСК'!Y146</f>
        <v>6.11</v>
      </c>
      <c r="H171" s="11">
        <f>'[1]Замеры ИСК'!G148</f>
        <v>6.18</v>
      </c>
      <c r="I171" s="11">
        <f>'[1]Замеры ИСК'!L148</f>
        <v>6.14</v>
      </c>
      <c r="J171" s="11">
        <f>'[1]Замеры ИСК'!Q148</f>
        <v>6.15</v>
      </c>
      <c r="K171" s="11">
        <f>'[1]Замеры ИСК'!U148</f>
        <v>6.21</v>
      </c>
      <c r="L171" s="11">
        <f>'[1]Замеры ИСК'!W148</f>
        <v>6.26</v>
      </c>
      <c r="M171" s="11">
        <f>'[1]Замеры ИСК'!Y148</f>
        <v>6.13</v>
      </c>
      <c r="N171" s="11">
        <f>'[1]Замеры ИСК'!G150</f>
        <v>6.22</v>
      </c>
      <c r="O171" s="11">
        <f>'[1]Замеры ИСК'!L150</f>
        <v>6.23</v>
      </c>
      <c r="P171" s="11">
        <f>'[1]Замеры ИСК'!Q150</f>
        <v>6.25</v>
      </c>
      <c r="Q171" s="11">
        <f>'[1]Замеры ИСК'!U150</f>
        <v>6.22</v>
      </c>
      <c r="R171" s="11">
        <f>'[1]Замеры ИСК'!W150</f>
        <v>6.21</v>
      </c>
      <c r="S171" s="11">
        <f>'[1]Замеры ИСК'!Y150</f>
        <v>6.28</v>
      </c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 x14ac:dyDescent="0.25">
      <c r="A172" s="11" t="s">
        <v>8</v>
      </c>
      <c r="B172" s="13">
        <f t="shared" ref="B172:S172" si="60">1.732*B171*(B170/1000)*0.8</f>
        <v>0.71072966400000004</v>
      </c>
      <c r="C172" s="13">
        <f t="shared" si="60"/>
        <v>1.4014651200000001</v>
      </c>
      <c r="D172" s="13">
        <f t="shared" si="60"/>
        <v>1.1740465920000001</v>
      </c>
      <c r="E172" s="13">
        <f>1.732*E171*(E170/1000)*0.8</f>
        <v>1.4174688000000002</v>
      </c>
      <c r="F172" s="13">
        <f>1.732*F171*(F170/1000)*0.8</f>
        <v>1.478490624</v>
      </c>
      <c r="G172" s="13">
        <f>1.732*G171*(G170/1000)*0.8</f>
        <v>1.3291645120000002</v>
      </c>
      <c r="H172" s="13">
        <f t="shared" si="60"/>
        <v>0.25689023999999999</v>
      </c>
      <c r="I172" s="13">
        <f t="shared" si="60"/>
        <v>0.96135699200000002</v>
      </c>
      <c r="J172" s="13">
        <f t="shared" si="60"/>
        <v>0.89475119999999997</v>
      </c>
      <c r="K172" s="13">
        <f t="shared" si="60"/>
        <v>0.53348371200000011</v>
      </c>
      <c r="L172" s="13">
        <f t="shared" si="60"/>
        <v>0.52910521599999993</v>
      </c>
      <c r="M172" s="13">
        <f t="shared" si="60"/>
        <v>0.47564876800000006</v>
      </c>
      <c r="N172" s="13">
        <f t="shared" si="60"/>
        <v>0.29302668800000004</v>
      </c>
      <c r="O172" s="13">
        <f t="shared" si="60"/>
        <v>0.44024668800000005</v>
      </c>
      <c r="P172" s="13">
        <f t="shared" si="60"/>
        <v>0.48496</v>
      </c>
      <c r="Q172" s="13">
        <f t="shared" si="60"/>
        <v>0.55157964800000003</v>
      </c>
      <c r="R172" s="13">
        <f t="shared" si="60"/>
        <v>0.58511116800000007</v>
      </c>
      <c r="S172" s="13">
        <f t="shared" si="60"/>
        <v>0.54819878400000011</v>
      </c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x14ac:dyDescent="0.25">
      <c r="A174" s="21" t="s">
        <v>12</v>
      </c>
      <c r="B174" s="18" t="s">
        <v>13</v>
      </c>
      <c r="C174" s="22" t="str">
        <f>'[1]Замеры РП'!$E$4</f>
        <v>4.00</v>
      </c>
      <c r="D174" s="18" t="s">
        <v>14</v>
      </c>
      <c r="E174" s="25">
        <f>B170+H170+N170</f>
        <v>147</v>
      </c>
      <c r="F174" s="14" t="s">
        <v>15</v>
      </c>
      <c r="G174" s="14"/>
      <c r="H174" s="18" t="s">
        <v>16</v>
      </c>
      <c r="I174" s="20">
        <f>B172+H172+N172</f>
        <v>1.2606465920000001</v>
      </c>
      <c r="J174" s="14" t="s">
        <v>17</v>
      </c>
      <c r="K174" s="18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 x14ac:dyDescent="0.25">
      <c r="A175" s="14"/>
      <c r="B175" s="18" t="s">
        <v>13</v>
      </c>
      <c r="C175" s="22" t="str">
        <f>'[1]Замеры РП'!$F$4</f>
        <v>9.00</v>
      </c>
      <c r="D175" s="18" t="s">
        <v>14</v>
      </c>
      <c r="E175" s="25">
        <f>C170+I170+O170</f>
        <v>329</v>
      </c>
      <c r="F175" s="14" t="s">
        <v>15</v>
      </c>
      <c r="G175" s="14"/>
      <c r="H175" s="18" t="s">
        <v>16</v>
      </c>
      <c r="I175" s="20">
        <f>C172+I172+O172</f>
        <v>2.8030688000000001</v>
      </c>
      <c r="J175" s="14" t="s">
        <v>17</v>
      </c>
      <c r="K175" s="18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x14ac:dyDescent="0.25">
      <c r="A176" s="14"/>
      <c r="B176" s="18" t="s">
        <v>13</v>
      </c>
      <c r="C176" s="22" t="s">
        <v>18</v>
      </c>
      <c r="D176" s="18" t="s">
        <v>14</v>
      </c>
      <c r="E176" s="25">
        <f>E170+K170+Q170</f>
        <v>291</v>
      </c>
      <c r="F176" s="14" t="s">
        <v>15</v>
      </c>
      <c r="G176" s="14"/>
      <c r="H176" s="18" t="s">
        <v>16</v>
      </c>
      <c r="I176" s="20">
        <f>E172+K172+Q172</f>
        <v>2.5025321600000003</v>
      </c>
      <c r="J176" s="14" t="s">
        <v>17</v>
      </c>
      <c r="K176" s="18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 x14ac:dyDescent="0.25">
      <c r="A177" s="14"/>
      <c r="B177" s="18"/>
      <c r="C177" s="22"/>
      <c r="D177" s="18"/>
      <c r="E177" s="25"/>
      <c r="F177" s="14"/>
      <c r="G177" s="14"/>
      <c r="H177" s="18"/>
      <c r="I177" s="20"/>
      <c r="J177" s="14"/>
      <c r="K177" s="18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s="42" customFormat="1" x14ac:dyDescent="0.25">
      <c r="A178" s="37"/>
      <c r="B178" s="34"/>
      <c r="C178" s="35"/>
      <c r="D178" s="34"/>
      <c r="E178" s="67"/>
      <c r="F178" s="37"/>
      <c r="G178" s="37"/>
      <c r="H178" s="34"/>
      <c r="I178" s="41"/>
      <c r="J178" s="37"/>
      <c r="K178" s="34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</row>
    <row r="179" spans="1:28" x14ac:dyDescent="0.25">
      <c r="A179" s="6" t="s">
        <v>64</v>
      </c>
      <c r="B179" s="7" t="s">
        <v>21</v>
      </c>
      <c r="C179" s="8"/>
      <c r="D179" s="8"/>
      <c r="E179" s="8"/>
      <c r="F179" s="8"/>
      <c r="G179" s="9"/>
      <c r="H179" s="7" t="s">
        <v>20</v>
      </c>
      <c r="I179" s="8"/>
      <c r="J179" s="8"/>
      <c r="K179" s="8"/>
      <c r="L179" s="8"/>
      <c r="M179" s="9"/>
      <c r="N179" s="7" t="s">
        <v>55</v>
      </c>
      <c r="O179" s="8"/>
      <c r="P179" s="8"/>
      <c r="Q179" s="8"/>
      <c r="R179" s="8"/>
      <c r="S179" s="9"/>
      <c r="T179" s="7" t="s">
        <v>57</v>
      </c>
      <c r="U179" s="8"/>
      <c r="V179" s="8"/>
      <c r="W179" s="8"/>
      <c r="X179" s="8"/>
      <c r="Y179" s="9"/>
      <c r="Z179" s="14"/>
      <c r="AA179" s="14"/>
      <c r="AB179" s="14"/>
    </row>
    <row r="180" spans="1:28" x14ac:dyDescent="0.25">
      <c r="A180" s="6"/>
      <c r="B180" s="10" t="str">
        <f>'[1]Замеры РП'!$E$4</f>
        <v>4.00</v>
      </c>
      <c r="C180" s="10" t="str">
        <f>'[1]Замеры РП'!$F$4</f>
        <v>9.00</v>
      </c>
      <c r="D180" s="10" t="str">
        <f>'[1]Замеры РП'!$G$4</f>
        <v>14.00</v>
      </c>
      <c r="E180" s="10" t="str">
        <f>'[1]Замеры РП'!$H$4</f>
        <v>18.00</v>
      </c>
      <c r="F180" s="10" t="str">
        <f>'[1]Замеры РП'!$I$4</f>
        <v>20.00</v>
      </c>
      <c r="G180" s="10" t="str">
        <f>'[1]Замеры РП'!$J$4</f>
        <v>22.00</v>
      </c>
      <c r="H180" s="77" t="str">
        <f>'[1]Замеры РП'!$E$4</f>
        <v>4.00</v>
      </c>
      <c r="I180" s="77" t="str">
        <f>'[1]Замеры РП'!$F$4</f>
        <v>9.00</v>
      </c>
      <c r="J180" s="77" t="str">
        <f>'[1]Замеры РП'!$G$4</f>
        <v>14.00</v>
      </c>
      <c r="K180" s="77" t="str">
        <f>'[1]Замеры РП'!$H$4</f>
        <v>18.00</v>
      </c>
      <c r="L180" s="77" t="str">
        <f>'[1]Замеры РП'!$I$4</f>
        <v>20.00</v>
      </c>
      <c r="M180" s="10" t="str">
        <f>'[1]Замеры РП'!$J$4</f>
        <v>22.00</v>
      </c>
      <c r="N180" s="10" t="str">
        <f>'[1]Замеры РП'!$E$4</f>
        <v>4.00</v>
      </c>
      <c r="O180" s="10" t="str">
        <f>'[1]Замеры РП'!$F$4</f>
        <v>9.00</v>
      </c>
      <c r="P180" s="10" t="str">
        <f>'[1]Замеры РП'!$G$4</f>
        <v>14.00</v>
      </c>
      <c r="Q180" s="10" t="str">
        <f>'[1]Замеры РП'!$H$4</f>
        <v>18.00</v>
      </c>
      <c r="R180" s="10" t="str">
        <f>'[1]Замеры РП'!$I$4</f>
        <v>20.00</v>
      </c>
      <c r="S180" s="10" t="str">
        <f>'[1]Замеры РП'!$J$4</f>
        <v>22.00</v>
      </c>
      <c r="T180" s="77" t="str">
        <f>'[1]Замеры РП'!$E$4</f>
        <v>4.00</v>
      </c>
      <c r="U180" s="77" t="str">
        <f>'[1]Замеры РП'!$F$4</f>
        <v>9.00</v>
      </c>
      <c r="V180" s="77" t="str">
        <f>'[1]Замеры РП'!$G$4</f>
        <v>14.00</v>
      </c>
      <c r="W180" s="77" t="str">
        <f>'[1]Замеры РП'!$H$4</f>
        <v>18.00</v>
      </c>
      <c r="X180" s="77" t="str">
        <f>'[1]Замеры РП'!$I$4</f>
        <v>20.00</v>
      </c>
      <c r="Y180" s="10" t="str">
        <f>'[1]Замеры РП'!$J$4</f>
        <v>22.00</v>
      </c>
      <c r="Z180" s="14"/>
      <c r="AA180" s="14"/>
      <c r="AB180" s="14"/>
    </row>
    <row r="181" spans="1:28" x14ac:dyDescent="0.25">
      <c r="A181" s="11" t="s">
        <v>6</v>
      </c>
      <c r="B181" s="11">
        <f>'[1]Замеры ИСК'!G199</f>
        <v>40</v>
      </c>
      <c r="C181" s="11">
        <f>'[1]Замеры ИСК'!L199</f>
        <v>64</v>
      </c>
      <c r="D181" s="11"/>
      <c r="E181" s="11">
        <f>'[1]Замеры ИСК'!U199</f>
        <v>86</v>
      </c>
      <c r="F181" s="11"/>
      <c r="G181" s="11">
        <f>'[1]Замеры ИСК'!Y199</f>
        <v>71</v>
      </c>
      <c r="H181" s="11">
        <f>'[1]Замеры ИСК'!G203</f>
        <v>98</v>
      </c>
      <c r="I181" s="11">
        <f>'[1]Замеры ИСК'!L203</f>
        <v>185</v>
      </c>
      <c r="J181" s="11"/>
      <c r="K181" s="11">
        <f>'[1]Замеры ИСК'!U203</f>
        <v>207</v>
      </c>
      <c r="L181" s="11"/>
      <c r="M181" s="11">
        <f>'[1]Замеры ИСК'!Y203</f>
        <v>176</v>
      </c>
      <c r="N181" s="11">
        <f>'[1]Замеры ИСК'!G200</f>
        <v>43</v>
      </c>
      <c r="O181" s="11">
        <f>'[1]Замеры ИСК'!L200</f>
        <v>68</v>
      </c>
      <c r="P181" s="11"/>
      <c r="Q181" s="11">
        <f>'[1]Замеры ИСК'!U200</f>
        <v>74</v>
      </c>
      <c r="R181" s="11"/>
      <c r="S181" s="11">
        <f>'[1]Замеры ИСК'!Y200</f>
        <v>64</v>
      </c>
      <c r="T181" s="11">
        <f>'[1]Замеры ИСК'!G202</f>
        <v>40</v>
      </c>
      <c r="U181" s="11">
        <f>'[1]Замеры ИСК'!L202</f>
        <v>74</v>
      </c>
      <c r="V181" s="11"/>
      <c r="W181" s="11">
        <f>'[1]Замеры ИСК'!U202</f>
        <v>95</v>
      </c>
      <c r="X181" s="11"/>
      <c r="Y181" s="11">
        <f>'[1]Замеры ИСК'!Y202</f>
        <v>63</v>
      </c>
    </row>
    <row r="182" spans="1:28" x14ac:dyDescent="0.25">
      <c r="A182" s="11" t="s">
        <v>7</v>
      </c>
      <c r="B182" s="11">
        <f>'[1]Замеры ИСК'!G198</f>
        <v>6.3</v>
      </c>
      <c r="C182" s="11">
        <f>'[1]Замеры ИСК'!L198</f>
        <v>6.3</v>
      </c>
      <c r="D182" s="11"/>
      <c r="E182" s="43">
        <f>'[1]Замеры ИСК'!U198</f>
        <v>6.3</v>
      </c>
      <c r="F182" s="43"/>
      <c r="G182" s="43">
        <f>'[1]Замеры ИСК'!Y198</f>
        <v>6.3</v>
      </c>
      <c r="H182" s="11">
        <f>'[1]Замеры ИСК'!G201</f>
        <v>6.2</v>
      </c>
      <c r="I182" s="11">
        <f>'[1]Замеры ИСК'!L201</f>
        <v>6.2</v>
      </c>
      <c r="J182" s="11"/>
      <c r="K182" s="43">
        <f>'[1]Замеры ИСК'!U201</f>
        <v>6.2</v>
      </c>
      <c r="L182" s="43"/>
      <c r="M182" s="43">
        <f>'[1]Замеры ИСК'!Y201</f>
        <v>6.2</v>
      </c>
      <c r="N182" s="11">
        <f>'[1]Замеры ИСК'!G198</f>
        <v>6.3</v>
      </c>
      <c r="O182" s="11">
        <f>'[1]Замеры ИСК'!L198</f>
        <v>6.3</v>
      </c>
      <c r="P182" s="11"/>
      <c r="Q182" s="43">
        <f>'[1]Замеры ИСК'!U198</f>
        <v>6.3</v>
      </c>
      <c r="R182" s="43"/>
      <c r="S182" s="43">
        <f>'[1]Замеры ИСК'!Y198</f>
        <v>6.3</v>
      </c>
      <c r="T182" s="11">
        <f>'[1]Замеры ИСК'!G201</f>
        <v>6.2</v>
      </c>
      <c r="U182" s="11">
        <f>'[1]Замеры ИСК'!L201</f>
        <v>6.2</v>
      </c>
      <c r="V182" s="11"/>
      <c r="W182" s="43">
        <f>'[1]Замеры ИСК'!U201</f>
        <v>6.2</v>
      </c>
      <c r="X182" s="43"/>
      <c r="Y182" s="43">
        <f>'[1]Замеры ИСК'!Y201</f>
        <v>6.2</v>
      </c>
    </row>
    <row r="183" spans="1:28" x14ac:dyDescent="0.25">
      <c r="A183" s="11" t="s">
        <v>8</v>
      </c>
      <c r="B183" s="13">
        <f t="shared" ref="B183:Y183" si="61">1.732*B182*(B181/1000)*0.8</f>
        <v>0.34917120000000001</v>
      </c>
      <c r="C183" s="13">
        <f t="shared" si="61"/>
        <v>0.55867392000000005</v>
      </c>
      <c r="D183" s="13"/>
      <c r="E183" s="13">
        <f t="shared" si="61"/>
        <v>0.75071807999999995</v>
      </c>
      <c r="F183" s="13"/>
      <c r="G183" s="13">
        <f t="shared" si="61"/>
        <v>0.61977888000000003</v>
      </c>
      <c r="H183" s="13">
        <f t="shared" si="61"/>
        <v>0.84189056000000007</v>
      </c>
      <c r="I183" s="13">
        <f t="shared" si="61"/>
        <v>1.5892832000000001</v>
      </c>
      <c r="J183" s="13"/>
      <c r="K183" s="13">
        <f t="shared" si="61"/>
        <v>1.7782790400000001</v>
      </c>
      <c r="L183" s="13"/>
      <c r="M183" s="13">
        <f t="shared" si="61"/>
        <v>1.5119667200000002</v>
      </c>
      <c r="N183" s="13">
        <f t="shared" si="61"/>
        <v>0.37535903999999998</v>
      </c>
      <c r="O183" s="13">
        <f t="shared" si="61"/>
        <v>0.59359104000000007</v>
      </c>
      <c r="P183" s="13"/>
      <c r="Q183" s="13">
        <f t="shared" si="61"/>
        <v>0.64596671999999999</v>
      </c>
      <c r="R183" s="13"/>
      <c r="S183" s="13">
        <f t="shared" si="61"/>
        <v>0.55867392000000005</v>
      </c>
      <c r="T183" s="13">
        <f t="shared" si="61"/>
        <v>0.34362880000000007</v>
      </c>
      <c r="U183" s="13">
        <f t="shared" si="61"/>
        <v>0.63571328000000005</v>
      </c>
      <c r="V183" s="13"/>
      <c r="W183" s="13">
        <f t="shared" si="61"/>
        <v>0.81611840000000013</v>
      </c>
      <c r="X183" s="13"/>
      <c r="Y183" s="13">
        <f t="shared" si="61"/>
        <v>0.54121536000000003</v>
      </c>
    </row>
    <row r="184" spans="1:28" x14ac:dyDescent="0.25">
      <c r="A184" s="14"/>
      <c r="B184" s="14"/>
      <c r="D184" s="18"/>
      <c r="E184" s="19"/>
      <c r="F184" s="14"/>
      <c r="G184" s="14"/>
      <c r="H184" s="18"/>
      <c r="I184" s="20"/>
      <c r="J184" s="14"/>
      <c r="K184" s="18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x14ac:dyDescent="0.25">
      <c r="A185" s="21" t="s">
        <v>12</v>
      </c>
      <c r="B185" s="18" t="s">
        <v>13</v>
      </c>
      <c r="C185" s="22" t="str">
        <f>'[1]Замеры РП'!$E$4</f>
        <v>4.00</v>
      </c>
      <c r="D185" s="18" t="s">
        <v>14</v>
      </c>
      <c r="E185" s="25">
        <f>B181+H181+N181+T181</f>
        <v>221</v>
      </c>
      <c r="F185" s="14" t="s">
        <v>15</v>
      </c>
      <c r="G185" s="14"/>
      <c r="H185" s="18" t="s">
        <v>16</v>
      </c>
      <c r="I185" s="20">
        <f>B183+H183+N183+T183</f>
        <v>1.9100496000000002</v>
      </c>
      <c r="J185" s="14" t="s">
        <v>17</v>
      </c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x14ac:dyDescent="0.25">
      <c r="A186" s="14"/>
      <c r="B186" s="18" t="s">
        <v>13</v>
      </c>
      <c r="C186" s="22" t="str">
        <f>'[1]Замеры РП'!$F$4</f>
        <v>9.00</v>
      </c>
      <c r="D186" s="18" t="s">
        <v>14</v>
      </c>
      <c r="E186" s="25">
        <f>C181+I181+O181+U181</f>
        <v>391</v>
      </c>
      <c r="F186" s="14" t="s">
        <v>15</v>
      </c>
      <c r="G186" s="14"/>
      <c r="H186" s="18" t="s">
        <v>16</v>
      </c>
      <c r="I186" s="20">
        <f>C183+I183+O183+U183</f>
        <v>3.3772614400000003</v>
      </c>
      <c r="J186" s="14" t="s">
        <v>17</v>
      </c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x14ac:dyDescent="0.25">
      <c r="A187" s="14"/>
      <c r="B187" s="18" t="s">
        <v>13</v>
      </c>
      <c r="C187" s="22" t="s">
        <v>18</v>
      </c>
      <c r="D187" s="18" t="s">
        <v>14</v>
      </c>
      <c r="E187" s="25">
        <f>E181+K181+Q181+W181</f>
        <v>462</v>
      </c>
      <c r="F187" s="14" t="s">
        <v>15</v>
      </c>
      <c r="G187" s="14"/>
      <c r="H187" s="18" t="s">
        <v>16</v>
      </c>
      <c r="I187" s="20">
        <f>E183+K183+Q183+W183</f>
        <v>3.9910822400000003</v>
      </c>
      <c r="J187" s="14" t="s">
        <v>17</v>
      </c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 x14ac:dyDescent="0.25">
      <c r="A188" s="14"/>
      <c r="B188" s="18"/>
      <c r="C188" s="22"/>
      <c r="D188" s="18"/>
      <c r="E188" s="25"/>
      <c r="F188" s="14"/>
      <c r="G188" s="14"/>
      <c r="H188" s="18"/>
      <c r="I188" s="20"/>
      <c r="J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 x14ac:dyDescent="0.25">
      <c r="A189" s="6" t="s">
        <v>65</v>
      </c>
      <c r="B189" s="7" t="s">
        <v>49</v>
      </c>
      <c r="C189" s="8"/>
      <c r="D189" s="8"/>
      <c r="E189" s="8"/>
      <c r="F189" s="8"/>
      <c r="G189" s="9"/>
      <c r="H189" s="7" t="s">
        <v>44</v>
      </c>
      <c r="I189" s="8"/>
      <c r="J189" s="8"/>
      <c r="K189" s="8"/>
      <c r="L189" s="8"/>
      <c r="M189" s="9"/>
      <c r="N189" s="7" t="s">
        <v>4</v>
      </c>
      <c r="O189" s="8"/>
      <c r="P189" s="8"/>
      <c r="Q189" s="8"/>
      <c r="R189" s="8"/>
      <c r="S189" s="9"/>
      <c r="T189" s="7" t="s">
        <v>3</v>
      </c>
      <c r="U189" s="8"/>
      <c r="V189" s="8"/>
      <c r="W189" s="8"/>
      <c r="X189" s="8"/>
      <c r="Y189" s="9"/>
    </row>
    <row r="190" spans="1:28" x14ac:dyDescent="0.25">
      <c r="A190" s="6"/>
      <c r="B190" s="10" t="str">
        <f>'[1]Замеры РП'!$E$4</f>
        <v>4.00</v>
      </c>
      <c r="C190" s="10" t="str">
        <f>'[1]Замеры РП'!$F$4</f>
        <v>9.00</v>
      </c>
      <c r="D190" s="10" t="str">
        <f>'[1]Замеры РП'!$G$4</f>
        <v>14.00</v>
      </c>
      <c r="E190" s="10" t="str">
        <f>'[1]Замеры РП'!$H$4</f>
        <v>18.00</v>
      </c>
      <c r="F190" s="10" t="str">
        <f>'[1]Замеры РП'!$I$4</f>
        <v>20.00</v>
      </c>
      <c r="G190" s="10" t="str">
        <f>'[1]Замеры РП'!$J$4</f>
        <v>22.00</v>
      </c>
      <c r="H190" s="10" t="str">
        <f>'[1]Замеры РП'!$E$4</f>
        <v>4.00</v>
      </c>
      <c r="I190" s="10" t="str">
        <f>'[1]Замеры РП'!$F$4</f>
        <v>9.00</v>
      </c>
      <c r="J190" s="10" t="str">
        <f>'[1]Замеры РП'!$G$4</f>
        <v>14.00</v>
      </c>
      <c r="K190" s="10" t="str">
        <f>'[1]Замеры РП'!$H$4</f>
        <v>18.00</v>
      </c>
      <c r="L190" s="10" t="str">
        <f>'[1]Замеры РП'!$I$4</f>
        <v>20.00</v>
      </c>
      <c r="M190" s="10" t="str">
        <f>'[1]Замеры РП'!$J$4</f>
        <v>22.00</v>
      </c>
      <c r="N190" s="10" t="str">
        <f>'[1]Замеры РП'!$E$4</f>
        <v>4.00</v>
      </c>
      <c r="O190" s="10" t="str">
        <f>'[1]Замеры РП'!$F$4</f>
        <v>9.00</v>
      </c>
      <c r="P190" s="10" t="str">
        <f>'[1]Замеры РП'!$G$4</f>
        <v>14.00</v>
      </c>
      <c r="Q190" s="10" t="str">
        <f>'[1]Замеры РП'!$H$4</f>
        <v>18.00</v>
      </c>
      <c r="R190" s="10" t="str">
        <f>'[1]Замеры РП'!$I$4</f>
        <v>20.00</v>
      </c>
      <c r="S190" s="10" t="str">
        <f>'[1]Замеры РП'!$J$4</f>
        <v>22.00</v>
      </c>
      <c r="T190" s="10" t="str">
        <f>'[1]Замеры РП'!$E$4</f>
        <v>4.00</v>
      </c>
      <c r="U190" s="10" t="str">
        <f>'[1]Замеры РП'!$F$4</f>
        <v>9.00</v>
      </c>
      <c r="V190" s="10" t="str">
        <f>'[1]Замеры РП'!$G$4</f>
        <v>14.00</v>
      </c>
      <c r="W190" s="10" t="str">
        <f>'[1]Замеры РП'!$H$4</f>
        <v>18.00</v>
      </c>
      <c r="X190" s="10" t="str">
        <f>'[1]Замеры РП'!$I$4</f>
        <v>20.00</v>
      </c>
      <c r="Y190" s="10" t="str">
        <f>'[1]Замеры РП'!$J$4</f>
        <v>22.00</v>
      </c>
    </row>
    <row r="191" spans="1:28" x14ac:dyDescent="0.25">
      <c r="A191" s="11" t="s">
        <v>6</v>
      </c>
      <c r="B191" s="11">
        <f>'[1]Замеры ИСК'!G155</f>
        <v>36</v>
      </c>
      <c r="C191" s="11">
        <f>'[1]Замеры ИСК'!L155</f>
        <v>72</v>
      </c>
      <c r="D191" s="11"/>
      <c r="E191" s="11">
        <f>'[1]Замеры ИСК'!U155</f>
        <v>91</v>
      </c>
      <c r="F191" s="11"/>
      <c r="G191" s="11">
        <f>'[1]Замеры ИСК'!Y155</f>
        <v>50</v>
      </c>
      <c r="H191" s="11">
        <f>'[1]Замеры ИСК'!G156</f>
        <v>71</v>
      </c>
      <c r="I191" s="11">
        <f>'[1]Замеры ИСК'!L156</f>
        <v>127</v>
      </c>
      <c r="J191" s="11"/>
      <c r="K191" s="11">
        <f>'[1]Замеры ИСК'!U156</f>
        <v>137</v>
      </c>
      <c r="L191" s="11"/>
      <c r="M191" s="11">
        <f>'[1]Замеры ИСК'!Y156</f>
        <v>117</v>
      </c>
      <c r="N191" s="11">
        <f>'[1]Замеры ИСК'!G157</f>
        <v>57</v>
      </c>
      <c r="O191" s="11">
        <f>'[1]Замеры ИСК'!L157</f>
        <v>103</v>
      </c>
      <c r="P191" s="11"/>
      <c r="Q191" s="11">
        <f>'[1]Замеры ИСК'!U157</f>
        <v>101</v>
      </c>
      <c r="R191" s="11"/>
      <c r="S191" s="11">
        <f>'[1]Замеры ИСК'!Y157</f>
        <v>76</v>
      </c>
      <c r="T191" s="11">
        <f>'[1]Замеры ИСК'!G161</f>
        <v>56</v>
      </c>
      <c r="U191" s="11">
        <f>'[1]Замеры ИСК'!L161</f>
        <v>98</v>
      </c>
      <c r="V191" s="11"/>
      <c r="W191" s="11">
        <f>'[1]Замеры ИСК'!U161</f>
        <v>136</v>
      </c>
      <c r="X191" s="11"/>
      <c r="Y191" s="11">
        <f>'[1]Замеры ИСК'!Y161</f>
        <v>74</v>
      </c>
    </row>
    <row r="192" spans="1:28" x14ac:dyDescent="0.25">
      <c r="A192" s="11" t="s">
        <v>7</v>
      </c>
      <c r="B192" s="11">
        <f>'[1]Замеры ИСК'!G154</f>
        <v>6.36</v>
      </c>
      <c r="C192" s="11">
        <f>'[1]Замеры ИСК'!L154</f>
        <v>6.4</v>
      </c>
      <c r="D192" s="11"/>
      <c r="E192" s="43">
        <f>'[1]Замеры ИСК'!U154</f>
        <v>6.32</v>
      </c>
      <c r="F192" s="43"/>
      <c r="G192" s="43">
        <f>'[1]Замеры ИСК'!Y154</f>
        <v>6.32</v>
      </c>
      <c r="H192" s="11">
        <f>'[1]Замеры ИСК'!G154</f>
        <v>6.36</v>
      </c>
      <c r="I192" s="11">
        <f>'[1]Замеры ИСК'!L154</f>
        <v>6.4</v>
      </c>
      <c r="J192" s="11"/>
      <c r="K192" s="43">
        <f>'[1]Замеры ИСК'!U154</f>
        <v>6.32</v>
      </c>
      <c r="L192" s="43"/>
      <c r="M192" s="43">
        <f>'[1]Замеры ИСК'!Y154</f>
        <v>6.32</v>
      </c>
      <c r="N192" s="11">
        <f>'[1]Замеры ИСК'!G154</f>
        <v>6.36</v>
      </c>
      <c r="O192" s="11">
        <f>'[1]Замеры ИСК'!L154</f>
        <v>6.4</v>
      </c>
      <c r="P192" s="11"/>
      <c r="Q192" s="43">
        <f>'[1]Замеры ИСК'!U154</f>
        <v>6.32</v>
      </c>
      <c r="R192" s="43"/>
      <c r="S192" s="43">
        <f>'[1]Замеры ИСК'!Y154</f>
        <v>6.32</v>
      </c>
      <c r="T192" s="11">
        <f>'[1]Замеры ИСК'!G160</f>
        <v>6.37</v>
      </c>
      <c r="U192" s="11">
        <f>'[1]Замеры ИСК'!L160</f>
        <v>6.32</v>
      </c>
      <c r="V192" s="11"/>
      <c r="W192" s="43">
        <f>'[1]Замеры ИСК'!U160</f>
        <v>6.32</v>
      </c>
      <c r="X192" s="43"/>
      <c r="Y192" s="43">
        <f>'[1]Замеры ИСК'!Y160</f>
        <v>6.32</v>
      </c>
    </row>
    <row r="193" spans="1:28" x14ac:dyDescent="0.25">
      <c r="A193" s="11" t="s">
        <v>8</v>
      </c>
      <c r="B193" s="13">
        <f>1.732*B192*(B191/1000)*0.8</f>
        <v>0.31724697600000001</v>
      </c>
      <c r="C193" s="13">
        <f>1.732*C192*(C191/1000)*0.8</f>
        <v>0.63848448000000013</v>
      </c>
      <c r="D193" s="13"/>
      <c r="E193" s="13">
        <f t="shared" ref="E193" si="62">1.732*E192*(E191/1000)*0.8</f>
        <v>0.79688627200000006</v>
      </c>
      <c r="F193" s="13"/>
      <c r="G193" s="13">
        <f>1.732*G192*(G191/1000)*0.8</f>
        <v>0.43784960000000006</v>
      </c>
      <c r="H193" s="13">
        <f>1.732*H192*(H191/1000)*0.8</f>
        <v>0.62568153600000009</v>
      </c>
      <c r="I193" s="13">
        <f>1.732*I192*(I191/1000)*0.8</f>
        <v>1.1262156800000003</v>
      </c>
      <c r="J193" s="13"/>
      <c r="K193" s="13">
        <f t="shared" ref="K193" si="63">1.732*K192*(K191/1000)*0.8</f>
        <v>1.1997079040000003</v>
      </c>
      <c r="L193" s="13"/>
      <c r="M193" s="13">
        <f>1.732*M192*(M191/1000)*0.8</f>
        <v>1.0245680640000001</v>
      </c>
      <c r="N193" s="13">
        <f>1.732*N192*(N191/1000)*0.8</f>
        <v>0.50230771200000002</v>
      </c>
      <c r="O193" s="13">
        <f>1.732*O192*(O191/1000)*0.8</f>
        <v>0.91338752000000012</v>
      </c>
      <c r="P193" s="13"/>
      <c r="Q193" s="13">
        <f t="shared" ref="Q193" si="64">1.732*Q192*(Q191/1000)*0.8</f>
        <v>0.88445619200000003</v>
      </c>
      <c r="R193" s="13"/>
      <c r="S193" s="13">
        <f>1.732*S192*(S191/1000)*0.8</f>
        <v>0.665531392</v>
      </c>
      <c r="T193" s="13">
        <f>1.732*T192*(T191/1000)*0.8</f>
        <v>0.494271232</v>
      </c>
      <c r="U193" s="13">
        <f>1.732*U192*(U191/1000)*0.8</f>
        <v>0.85818521600000008</v>
      </c>
      <c r="V193" s="13"/>
      <c r="W193" s="13">
        <f t="shared" ref="W193" si="65">1.732*W192*(W191/1000)*0.8</f>
        <v>1.1909509120000001</v>
      </c>
      <c r="X193" s="13"/>
      <c r="Y193" s="13">
        <f>1.732*Y192*(Y191/1000)*0.8</f>
        <v>0.64801740799999996</v>
      </c>
    </row>
    <row r="194" spans="1:28" x14ac:dyDescent="0.25">
      <c r="A194" s="6" t="s">
        <v>65</v>
      </c>
      <c r="B194" s="7" t="s">
        <v>20</v>
      </c>
      <c r="C194" s="8"/>
      <c r="D194" s="8"/>
      <c r="E194" s="8"/>
      <c r="F194" s="8"/>
      <c r="G194" s="9"/>
      <c r="H194" s="7" t="s">
        <v>55</v>
      </c>
      <c r="I194" s="8"/>
      <c r="J194" s="8"/>
      <c r="K194" s="8"/>
      <c r="L194" s="8"/>
      <c r="M194" s="9"/>
      <c r="N194" s="7" t="s">
        <v>57</v>
      </c>
      <c r="O194" s="8"/>
      <c r="P194" s="8"/>
      <c r="Q194" s="8"/>
      <c r="R194" s="8"/>
      <c r="S194" s="9"/>
      <c r="T194" s="6" t="s">
        <v>21</v>
      </c>
      <c r="U194" s="6"/>
      <c r="V194" s="6"/>
      <c r="W194" s="6"/>
      <c r="X194" s="6"/>
      <c r="Y194" s="6"/>
      <c r="Z194" s="17"/>
      <c r="AA194" s="17"/>
      <c r="AB194" s="17"/>
    </row>
    <row r="195" spans="1:28" x14ac:dyDescent="0.25">
      <c r="A195" s="6"/>
      <c r="B195" s="10" t="str">
        <f>'[1]Замеры РП'!$E$4</f>
        <v>4.00</v>
      </c>
      <c r="C195" s="10" t="str">
        <f>'[1]Замеры РП'!$F$4</f>
        <v>9.00</v>
      </c>
      <c r="D195" s="10" t="str">
        <f>'[1]Замеры РП'!$G$4</f>
        <v>14.00</v>
      </c>
      <c r="E195" s="10" t="str">
        <f>'[1]Замеры РП'!$H$4</f>
        <v>18.00</v>
      </c>
      <c r="F195" s="10" t="str">
        <f>'[1]Замеры РП'!$I$4</f>
        <v>20.00</v>
      </c>
      <c r="G195" s="10" t="str">
        <f>'[1]Замеры РП'!$J$4</f>
        <v>22.00</v>
      </c>
      <c r="H195" s="10" t="str">
        <f>'[1]Замеры РП'!$E$4</f>
        <v>4.00</v>
      </c>
      <c r="I195" s="10" t="str">
        <f>'[1]Замеры РП'!$F$4</f>
        <v>9.00</v>
      </c>
      <c r="J195" s="10" t="str">
        <f>'[1]Замеры РП'!$G$4</f>
        <v>14.00</v>
      </c>
      <c r="K195" s="10" t="str">
        <f>'[1]Замеры РП'!$H$4</f>
        <v>18.00</v>
      </c>
      <c r="L195" s="10" t="str">
        <f>'[1]Замеры РП'!$I$4</f>
        <v>20.00</v>
      </c>
      <c r="M195" s="10" t="str">
        <f>'[1]Замеры РП'!$J$4</f>
        <v>22.00</v>
      </c>
      <c r="N195" s="10" t="str">
        <f>'[1]Замеры РП'!$E$4</f>
        <v>4.00</v>
      </c>
      <c r="O195" s="10" t="str">
        <f>'[1]Замеры РП'!$F$4</f>
        <v>9.00</v>
      </c>
      <c r="P195" s="10" t="str">
        <f>'[1]Замеры РП'!$G$4</f>
        <v>14.00</v>
      </c>
      <c r="Q195" s="10" t="str">
        <f>'[1]Замеры РП'!$H$4</f>
        <v>18.00</v>
      </c>
      <c r="R195" s="10" t="str">
        <f>'[1]Замеры РП'!$I$4</f>
        <v>20.00</v>
      </c>
      <c r="S195" s="10" t="str">
        <f>'[1]Замеры РП'!$J$4</f>
        <v>22.00</v>
      </c>
      <c r="T195" s="10" t="str">
        <f>'[1]Замеры РП'!$E$4</f>
        <v>4.00</v>
      </c>
      <c r="U195" s="10" t="str">
        <f>'[1]Замеры РП'!$F$4</f>
        <v>9.00</v>
      </c>
      <c r="V195" s="10" t="str">
        <f>'[1]Замеры РП'!$G$4</f>
        <v>14.00</v>
      </c>
      <c r="W195" s="10" t="str">
        <f>'[1]Замеры РП'!$H$4</f>
        <v>18.00</v>
      </c>
      <c r="X195" s="10" t="str">
        <f>'[1]Замеры РП'!$I$4</f>
        <v>20.00</v>
      </c>
      <c r="Y195" s="10" t="str">
        <f>'[1]Замеры РП'!$J$4</f>
        <v>22.00</v>
      </c>
      <c r="Z195" s="17"/>
      <c r="AA195" s="17"/>
      <c r="AB195" s="17"/>
    </row>
    <row r="196" spans="1:28" x14ac:dyDescent="0.25">
      <c r="A196" s="11" t="s">
        <v>6</v>
      </c>
      <c r="B196" s="11">
        <f>'[1]Замеры ИСК'!G158</f>
        <v>78</v>
      </c>
      <c r="C196" s="11">
        <f>'[1]Замеры ИСК'!L158</f>
        <v>133</v>
      </c>
      <c r="D196" s="11"/>
      <c r="E196" s="11">
        <f>'[1]Замеры ИСК'!U158</f>
        <v>148</v>
      </c>
      <c r="F196" s="11"/>
      <c r="G196" s="11">
        <f>'[1]Замеры ИСК'!Y158</f>
        <v>134</v>
      </c>
      <c r="H196" s="11">
        <f>'[1]Замеры ИСК'!G162</f>
        <v>65</v>
      </c>
      <c r="I196" s="11">
        <f>'[1]Замеры ИСК'!L162</f>
        <v>130</v>
      </c>
      <c r="J196" s="11"/>
      <c r="K196" s="11">
        <f>'[1]Замеры ИСК'!U162</f>
        <v>131</v>
      </c>
      <c r="L196" s="11"/>
      <c r="M196" s="11">
        <f>'[1]Замеры ИСК'!Y162</f>
        <v>86</v>
      </c>
      <c r="N196" s="11">
        <f>'[1]Замеры ИСК'!G159</f>
        <v>75</v>
      </c>
      <c r="O196" s="11">
        <f>'[1]Замеры ИСК'!L159</f>
        <v>111</v>
      </c>
      <c r="P196" s="11"/>
      <c r="Q196" s="11">
        <f>'[1]Замеры ИСК'!U159</f>
        <v>122</v>
      </c>
      <c r="R196" s="11"/>
      <c r="S196" s="11">
        <f>'[1]Замеры ИСК'!Y159</f>
        <v>116</v>
      </c>
      <c r="T196" s="11">
        <f>'[1]Замеры ИСК'!G163</f>
        <v>79</v>
      </c>
      <c r="U196" s="11">
        <f>'[1]Замеры ИСК'!L163</f>
        <v>132</v>
      </c>
      <c r="V196" s="11"/>
      <c r="W196" s="11">
        <f>'[1]Замеры ИСК'!U163</f>
        <v>150</v>
      </c>
      <c r="X196" s="11"/>
      <c r="Y196" s="11">
        <f>'[1]Замеры ИСК'!Y163</f>
        <v>139</v>
      </c>
      <c r="Z196" s="17"/>
      <c r="AA196" s="17"/>
      <c r="AB196" s="17"/>
    </row>
    <row r="197" spans="1:28" x14ac:dyDescent="0.25">
      <c r="A197" s="11" t="s">
        <v>7</v>
      </c>
      <c r="B197" s="11">
        <f>'[1]Замеры ИСК'!G154</f>
        <v>6.36</v>
      </c>
      <c r="C197" s="11">
        <f>'[1]Замеры ИСК'!L154</f>
        <v>6.4</v>
      </c>
      <c r="D197" s="11"/>
      <c r="E197" s="43">
        <f>'[1]Замеры ИСК'!U154</f>
        <v>6.32</v>
      </c>
      <c r="F197" s="43"/>
      <c r="G197" s="43">
        <f>'[1]Замеры ИСК'!Y154</f>
        <v>6.32</v>
      </c>
      <c r="H197" s="11">
        <f>'[1]Замеры ИСК'!G160</f>
        <v>6.37</v>
      </c>
      <c r="I197" s="11">
        <f>'[1]Замеры ИСК'!L160</f>
        <v>6.32</v>
      </c>
      <c r="J197" s="11"/>
      <c r="K197" s="43">
        <f>'[1]Замеры ИСК'!U160</f>
        <v>6.32</v>
      </c>
      <c r="L197" s="43"/>
      <c r="M197" s="43">
        <f>'[1]Замеры ИСК'!Y160</f>
        <v>6.32</v>
      </c>
      <c r="N197" s="11">
        <f>'[1]Замеры ИСК'!G154</f>
        <v>6.36</v>
      </c>
      <c r="O197" s="11">
        <f>'[1]Замеры ИСК'!L154</f>
        <v>6.4</v>
      </c>
      <c r="P197" s="11"/>
      <c r="Q197" s="43">
        <f>'[1]Замеры ИСК'!U154</f>
        <v>6.32</v>
      </c>
      <c r="R197" s="43"/>
      <c r="S197" s="43">
        <f>'[1]Замеры ИСК'!Y154</f>
        <v>6.32</v>
      </c>
      <c r="T197" s="11">
        <f>'[1]Замеры ИСК'!G160</f>
        <v>6.37</v>
      </c>
      <c r="U197" s="11">
        <f>'[1]Замеры ИСК'!L160</f>
        <v>6.32</v>
      </c>
      <c r="V197" s="11"/>
      <c r="W197" s="43">
        <f>'[1]Замеры ИСК'!U160</f>
        <v>6.32</v>
      </c>
      <c r="X197" s="43"/>
      <c r="Y197" s="43">
        <f>'[1]Замеры ИСК'!Y160</f>
        <v>6.32</v>
      </c>
      <c r="Z197" s="17"/>
      <c r="AA197" s="17"/>
      <c r="AB197" s="17"/>
    </row>
    <row r="198" spans="1:28" x14ac:dyDescent="0.25">
      <c r="A198" s="11" t="s">
        <v>8</v>
      </c>
      <c r="B198" s="13">
        <f>1.732*B197*(B196/1000)*0.8</f>
        <v>0.68736844800000008</v>
      </c>
      <c r="C198" s="13">
        <f>1.732*C197*(C196/1000)*0.8</f>
        <v>1.1794227200000003</v>
      </c>
      <c r="D198" s="13"/>
      <c r="E198" s="13">
        <f>1.732*E197*(E196/1000)*0.8</f>
        <v>1.2960348159999999</v>
      </c>
      <c r="F198" s="13"/>
      <c r="G198" s="13">
        <f>1.732*G197*(G196/1000)*0.8</f>
        <v>1.1734369280000001</v>
      </c>
      <c r="H198" s="13">
        <f>1.732*H197*(H196/1000)*0.8</f>
        <v>0.57370768000000005</v>
      </c>
      <c r="I198" s="13">
        <f>1.732*I197*(I196/1000)*0.8</f>
        <v>1.13840896</v>
      </c>
      <c r="J198" s="13"/>
      <c r="K198" s="13">
        <f t="shared" ref="K198" si="66">1.732*K197*(K196/1000)*0.8</f>
        <v>1.1471659519999999</v>
      </c>
      <c r="L198" s="13"/>
      <c r="M198" s="13">
        <f>1.732*M197*(M196/1000)*0.8</f>
        <v>0.75310131199999997</v>
      </c>
      <c r="N198" s="13">
        <f>1.732*N197*(N196/1000)*0.8</f>
        <v>0.66093120000000005</v>
      </c>
      <c r="O198" s="13">
        <f>1.732*O197*(O196/1000)*0.8</f>
        <v>0.98433024000000013</v>
      </c>
      <c r="P198" s="13"/>
      <c r="Q198" s="13">
        <f t="shared" ref="Q198" si="67">1.732*Q197*(Q196/1000)*0.8</f>
        <v>1.0683530240000001</v>
      </c>
      <c r="R198" s="13"/>
      <c r="S198" s="13">
        <f>1.732*S197*(S196/1000)*0.8</f>
        <v>1.015811072</v>
      </c>
      <c r="T198" s="13">
        <f>1.732*T197*(T196/1000)*0.8</f>
        <v>0.69727548800000005</v>
      </c>
      <c r="U198" s="13">
        <f>1.732*U197*(U196/1000)*0.8</f>
        <v>1.1559229440000001</v>
      </c>
      <c r="V198" s="13"/>
      <c r="W198" s="13">
        <f t="shared" ref="W198" si="68">1.732*W197*(W196/1000)*0.8</f>
        <v>1.3135488</v>
      </c>
      <c r="X198" s="13"/>
      <c r="Y198" s="13">
        <f>1.732*Y197*(Y196/1000)*0.8</f>
        <v>1.2172218880000001</v>
      </c>
      <c r="Z198" s="14"/>
      <c r="AA198" s="14"/>
      <c r="AB198" s="14"/>
    </row>
    <row r="199" spans="1:28" x14ac:dyDescent="0.25">
      <c r="A199" s="6" t="s">
        <v>65</v>
      </c>
      <c r="B199" s="7" t="s">
        <v>27</v>
      </c>
      <c r="C199" s="8"/>
      <c r="D199" s="8"/>
      <c r="E199" s="8"/>
      <c r="F199" s="8"/>
      <c r="G199" s="9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4"/>
      <c r="AA199" s="14"/>
      <c r="AB199" s="14"/>
    </row>
    <row r="200" spans="1:28" x14ac:dyDescent="0.25">
      <c r="A200" s="6"/>
      <c r="B200" s="77" t="str">
        <f>'[1]Замеры РП'!$E$4</f>
        <v>4.00</v>
      </c>
      <c r="C200" s="77" t="str">
        <f>'[1]Замеры РП'!$F$4</f>
        <v>9.00</v>
      </c>
      <c r="D200" s="77" t="str">
        <f>'[1]Замеры РП'!$G$4</f>
        <v>14.00</v>
      </c>
      <c r="E200" s="77" t="str">
        <f>'[1]Замеры РП'!$H$4</f>
        <v>18.00</v>
      </c>
      <c r="F200" s="77" t="str">
        <f>'[1]Замеры РП'!$I$4</f>
        <v>20.00</v>
      </c>
      <c r="G200" s="10" t="str">
        <f>'[1]Замеры РП'!$J$4</f>
        <v>22.00</v>
      </c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 x14ac:dyDescent="0.25">
      <c r="A201" s="11" t="s">
        <v>6</v>
      </c>
      <c r="B201" s="11">
        <f>'[1]Замеры ИСК'!G164</f>
        <v>35</v>
      </c>
      <c r="C201" s="11">
        <f>'[1]Замеры ИСК'!L164</f>
        <v>59</v>
      </c>
      <c r="D201" s="11"/>
      <c r="E201" s="11">
        <f>'[1]Замеры ИСК'!U164</f>
        <v>79</v>
      </c>
      <c r="F201" s="11"/>
      <c r="G201" s="11">
        <f>'[1]Замеры ИСК'!Y164</f>
        <v>67</v>
      </c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 x14ac:dyDescent="0.25">
      <c r="A202" s="11" t="s">
        <v>7</v>
      </c>
      <c r="B202" s="11">
        <f>'[1]Замеры ИСК'!G160</f>
        <v>6.37</v>
      </c>
      <c r="C202" s="11">
        <f>'[1]Замеры ИСК'!L160</f>
        <v>6.32</v>
      </c>
      <c r="D202" s="11"/>
      <c r="E202" s="43">
        <f>'[1]Замеры ИСК'!U160</f>
        <v>6.32</v>
      </c>
      <c r="F202" s="43"/>
      <c r="G202" s="43">
        <f>'[1]Замеры ИСК'!Y160</f>
        <v>6.32</v>
      </c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 x14ac:dyDescent="0.25">
      <c r="A203" s="11" t="s">
        <v>8</v>
      </c>
      <c r="B203" s="13">
        <f>1.732*B202*(B201/1000)*0.8</f>
        <v>0.30891952000000006</v>
      </c>
      <c r="C203" s="13">
        <f>1.732*C202*(C201/1000)*0.8</f>
        <v>0.51666252800000001</v>
      </c>
      <c r="D203" s="13"/>
      <c r="E203" s="13">
        <f t="shared" ref="E203" si="69">1.732*E202*(E201/1000)*0.8</f>
        <v>0.69180236800000006</v>
      </c>
      <c r="F203" s="13"/>
      <c r="G203" s="13">
        <f>1.732*G202*(G201/1000)*0.8</f>
        <v>0.58671846400000005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 x14ac:dyDescent="0.25">
      <c r="A205" s="21" t="s">
        <v>12</v>
      </c>
      <c r="B205" s="18" t="s">
        <v>13</v>
      </c>
      <c r="C205" s="22" t="str">
        <f>'[1]Замеры РП'!$E$4</f>
        <v>4.00</v>
      </c>
      <c r="D205" s="18" t="s">
        <v>14</v>
      </c>
      <c r="E205" s="25">
        <f>H191+N191+T191+B201+B196+H196+N196+T196+B191</f>
        <v>552</v>
      </c>
      <c r="F205" s="14" t="s">
        <v>15</v>
      </c>
      <c r="G205" s="14"/>
      <c r="H205" s="18" t="s">
        <v>16</v>
      </c>
      <c r="I205" s="20">
        <f>B193+H193+N193+T193+B203+B198+H198+N198+T198</f>
        <v>4.8677097920000003</v>
      </c>
      <c r="J205" s="14" t="s">
        <v>17</v>
      </c>
      <c r="K205" s="18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 x14ac:dyDescent="0.25">
      <c r="A206" s="14"/>
      <c r="B206" s="18" t="s">
        <v>13</v>
      </c>
      <c r="C206" s="22" t="str">
        <f>'[1]Замеры РП'!$F$4</f>
        <v>9.00</v>
      </c>
      <c r="D206" s="18" t="s">
        <v>14</v>
      </c>
      <c r="E206" s="23">
        <f>C191+I191+O191+U191+C201+C196+I196+O196+U196</f>
        <v>965</v>
      </c>
      <c r="F206" s="14" t="s">
        <v>15</v>
      </c>
      <c r="G206" s="14"/>
      <c r="H206" s="18" t="s">
        <v>16</v>
      </c>
      <c r="I206" s="20">
        <f>C193+I193+O193+U193+C203+C198+I198+O198+U198</f>
        <v>8.511020288000001</v>
      </c>
      <c r="J206" s="14" t="s">
        <v>17</v>
      </c>
      <c r="K206" s="18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 x14ac:dyDescent="0.25">
      <c r="A207" s="14"/>
      <c r="B207" s="18" t="s">
        <v>13</v>
      </c>
      <c r="C207" s="22" t="s">
        <v>18</v>
      </c>
      <c r="D207" s="18" t="s">
        <v>14</v>
      </c>
      <c r="E207" s="23">
        <f>E191+K191+Q191+W191+E196+K196+Q196+W196+E201</f>
        <v>1095</v>
      </c>
      <c r="F207" s="14" t="s">
        <v>15</v>
      </c>
      <c r="G207" s="14"/>
      <c r="H207" s="18" t="s">
        <v>16</v>
      </c>
      <c r="I207" s="20">
        <f>E193+K193+Q193+W193+E198+K198+Q198+W198+E203</f>
        <v>9.58890624</v>
      </c>
      <c r="J207" s="14" t="s">
        <v>17</v>
      </c>
      <c r="K207" s="18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 x14ac:dyDescent="0.25">
      <c r="A208" s="14"/>
      <c r="B208" s="18"/>
      <c r="C208" s="22"/>
      <c r="D208" s="18"/>
      <c r="E208" s="23"/>
      <c r="F208" s="14"/>
      <c r="G208" s="14"/>
      <c r="H208" s="18"/>
      <c r="I208" s="20"/>
      <c r="J208" s="14"/>
      <c r="K208" s="18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 x14ac:dyDescent="0.25">
      <c r="A209" s="6" t="s">
        <v>66</v>
      </c>
      <c r="B209" s="7" t="s">
        <v>55</v>
      </c>
      <c r="C209" s="8"/>
      <c r="D209" s="8"/>
      <c r="E209" s="8"/>
      <c r="F209" s="8"/>
      <c r="G209" s="9"/>
      <c r="H209" s="7" t="s">
        <v>30</v>
      </c>
      <c r="I209" s="8"/>
      <c r="J209" s="8"/>
      <c r="K209" s="8"/>
      <c r="L209" s="8"/>
      <c r="M209" s="9"/>
      <c r="N209" s="7" t="s">
        <v>67</v>
      </c>
      <c r="O209" s="8"/>
      <c r="P209" s="8"/>
      <c r="Q209" s="8"/>
      <c r="R209" s="8"/>
      <c r="S209" s="9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 x14ac:dyDescent="0.25">
      <c r="A210" s="6"/>
      <c r="B210" s="10" t="str">
        <f>'[1]Замеры РП'!$E$4</f>
        <v>4.00</v>
      </c>
      <c r="C210" s="10" t="str">
        <f>'[1]Замеры РП'!$F$4</f>
        <v>9.00</v>
      </c>
      <c r="D210" s="10" t="str">
        <f>'[1]Замеры РП'!$G$4</f>
        <v>14.00</v>
      </c>
      <c r="E210" s="10" t="str">
        <f>'[1]Замеры РП'!$H$4</f>
        <v>18.00</v>
      </c>
      <c r="F210" s="10" t="str">
        <f>'[1]Замеры РП'!$I$4</f>
        <v>20.00</v>
      </c>
      <c r="G210" s="10" t="str">
        <f>'[1]Замеры РП'!$J$4</f>
        <v>22.00</v>
      </c>
      <c r="H210" s="10" t="str">
        <f>'[1]Замеры РП'!$E$4</f>
        <v>4.00</v>
      </c>
      <c r="I210" s="10" t="str">
        <f>'[1]Замеры РП'!$F$4</f>
        <v>9.00</v>
      </c>
      <c r="J210" s="10" t="str">
        <f>'[1]Замеры РП'!$G$4</f>
        <v>14.00</v>
      </c>
      <c r="K210" s="10" t="str">
        <f>'[1]Замеры РП'!$H$4</f>
        <v>18.00</v>
      </c>
      <c r="L210" s="10" t="str">
        <f>'[1]Замеры РП'!$I$4</f>
        <v>20.00</v>
      </c>
      <c r="M210" s="10" t="str">
        <f>'[1]Замеры РП'!$J$4</f>
        <v>22.00</v>
      </c>
      <c r="N210" s="10" t="str">
        <f>'[1]Замеры РП'!$E$4</f>
        <v>4.00</v>
      </c>
      <c r="O210" s="10" t="str">
        <f>'[1]Замеры РП'!$F$4</f>
        <v>9.00</v>
      </c>
      <c r="P210" s="10" t="str">
        <f>'[1]Замеры РП'!$G$4</f>
        <v>14.00</v>
      </c>
      <c r="Q210" s="10" t="str">
        <f>'[1]Замеры РП'!$H$4</f>
        <v>18.00</v>
      </c>
      <c r="R210" s="10" t="str">
        <f>'[1]Замеры РП'!$I$4</f>
        <v>20.00</v>
      </c>
      <c r="S210" s="10" t="str">
        <f>'[1]Замеры РП'!$J$4</f>
        <v>22.00</v>
      </c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 x14ac:dyDescent="0.25">
      <c r="A211" s="11" t="s">
        <v>6</v>
      </c>
      <c r="B211" s="11">
        <f>'[1]Замеры ИСК'!G212</f>
        <v>96</v>
      </c>
      <c r="C211" s="11">
        <f>'[1]Замеры ИСК'!L212</f>
        <v>157</v>
      </c>
      <c r="D211" s="11"/>
      <c r="E211" s="11">
        <f>'[1]Замеры ИСК'!U212</f>
        <v>160</v>
      </c>
      <c r="F211" s="11"/>
      <c r="G211" s="11">
        <f>'[1]Замеры ИСК'!Y212</f>
        <v>155</v>
      </c>
      <c r="H211" s="11">
        <f>'[1]Замеры ИСК'!G213</f>
        <v>41</v>
      </c>
      <c r="I211" s="11">
        <f>'[1]Замеры ИСК'!L213</f>
        <v>51</v>
      </c>
      <c r="J211" s="11"/>
      <c r="K211" s="11">
        <f>'[1]Замеры ИСК'!U213</f>
        <v>67</v>
      </c>
      <c r="L211" s="11"/>
      <c r="M211" s="11">
        <f>'[1]Замеры ИСК'!Y213</f>
        <v>57</v>
      </c>
      <c r="N211" s="15">
        <f>'[1]Замеры ИСК'!G214</f>
        <v>38</v>
      </c>
      <c r="O211" s="15">
        <f>'[1]Замеры ИСК'!L214</f>
        <v>49</v>
      </c>
      <c r="P211" s="15"/>
      <c r="Q211" s="15">
        <f>'[1]Замеры ИСК'!U214</f>
        <v>55</v>
      </c>
      <c r="R211" s="15"/>
      <c r="S211" s="15">
        <f>'[1]Замеры ИСК'!Y214</f>
        <v>52</v>
      </c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 x14ac:dyDescent="0.25">
      <c r="A212" s="11" t="s">
        <v>7</v>
      </c>
      <c r="B212" s="11">
        <f>'[1]Замеры ИСК'!G211</f>
        <v>6.1</v>
      </c>
      <c r="C212" s="11">
        <f>'[1]Замеры ИСК'!L211</f>
        <v>6.1</v>
      </c>
      <c r="D212" s="11"/>
      <c r="E212" s="43">
        <f>'[1]Замеры ИСК'!U211</f>
        <v>6.1</v>
      </c>
      <c r="F212" s="43"/>
      <c r="G212" s="43">
        <f>'[1]Замеры ИСК'!Y211</f>
        <v>6.1</v>
      </c>
      <c r="H212" s="11">
        <f>'[1]Замеры ИСК'!G211</f>
        <v>6.1</v>
      </c>
      <c r="I212" s="11">
        <f>'[1]Замеры ИСК'!L211</f>
        <v>6.1</v>
      </c>
      <c r="J212" s="11"/>
      <c r="K212" s="43">
        <f>'[1]Замеры ИСК'!U211</f>
        <v>6.1</v>
      </c>
      <c r="L212" s="43"/>
      <c r="M212" s="43">
        <f>'[1]Замеры ИСК'!Y211</f>
        <v>6.1</v>
      </c>
      <c r="N212" s="11">
        <f>'[1]Замеры ИСК'!G211</f>
        <v>6.1</v>
      </c>
      <c r="O212" s="11">
        <f>'[1]Замеры ИСК'!L211</f>
        <v>6.1</v>
      </c>
      <c r="P212" s="11"/>
      <c r="Q212" s="43">
        <f>'[1]Замеры ИСК'!U211</f>
        <v>6.1</v>
      </c>
      <c r="R212" s="43"/>
      <c r="S212" s="43">
        <f>'[1]Замеры ИСК'!Y211</f>
        <v>6.1</v>
      </c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 x14ac:dyDescent="0.25">
      <c r="A213" s="11" t="s">
        <v>8</v>
      </c>
      <c r="B213" s="13">
        <f>1.732*B212*(B211/1000)*0.8</f>
        <v>0.81140736000000002</v>
      </c>
      <c r="C213" s="13">
        <f>1.732*C212*(C211/1000)*0.8</f>
        <v>1.3269891199999999</v>
      </c>
      <c r="D213" s="13"/>
      <c r="E213" s="13">
        <f t="shared" ref="E213" si="70">1.732*E212*(E211/1000)*0.8</f>
        <v>1.3523456</v>
      </c>
      <c r="F213" s="13"/>
      <c r="G213" s="13">
        <f>1.732*G212*(G211/1000)*0.8</f>
        <v>1.3100848</v>
      </c>
      <c r="H213" s="13">
        <f t="shared" ref="H213:S213" si="71">1.732*H212*(H211/1000)*0.8</f>
        <v>0.34653856</v>
      </c>
      <c r="I213" s="13">
        <f t="shared" si="71"/>
        <v>0.43106015999999991</v>
      </c>
      <c r="J213" s="13"/>
      <c r="K213" s="13">
        <f t="shared" si="71"/>
        <v>0.56629472000000003</v>
      </c>
      <c r="L213" s="13"/>
      <c r="M213" s="13">
        <f t="shared" si="71"/>
        <v>0.48177312</v>
      </c>
      <c r="N213" s="13">
        <f t="shared" si="71"/>
        <v>0.32118207999999998</v>
      </c>
      <c r="O213" s="13">
        <f t="shared" si="71"/>
        <v>0.41415584000000005</v>
      </c>
      <c r="P213" s="13"/>
      <c r="Q213" s="13">
        <f t="shared" si="71"/>
        <v>0.46486880000000003</v>
      </c>
      <c r="R213" s="13"/>
      <c r="S213" s="13">
        <f t="shared" si="71"/>
        <v>0.43951231999999996</v>
      </c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 x14ac:dyDescent="0.25">
      <c r="A214" s="14"/>
      <c r="B214" s="18"/>
      <c r="C214" s="22"/>
      <c r="D214" s="18"/>
      <c r="E214" s="23"/>
      <c r="F214" s="14"/>
      <c r="G214" s="14"/>
      <c r="H214" s="18"/>
      <c r="I214" s="20"/>
      <c r="J214" s="14"/>
      <c r="K214" s="18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 x14ac:dyDescent="0.25">
      <c r="A215" s="21" t="s">
        <v>12</v>
      </c>
      <c r="B215" s="18" t="s">
        <v>13</v>
      </c>
      <c r="C215" s="22" t="str">
        <f>'[1]Замеры РП'!$E$4</f>
        <v>4.00</v>
      </c>
      <c r="D215" s="18" t="s">
        <v>14</v>
      </c>
      <c r="E215" s="78">
        <f>B211+H211+N211</f>
        <v>175</v>
      </c>
      <c r="F215" s="14" t="s">
        <v>15</v>
      </c>
      <c r="G215" s="14"/>
      <c r="H215" s="18" t="s">
        <v>16</v>
      </c>
      <c r="I215" s="20">
        <f>B213+H213+N213</f>
        <v>1.479128</v>
      </c>
      <c r="J215" s="14" t="s">
        <v>17</v>
      </c>
      <c r="K215" s="18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 x14ac:dyDescent="0.25">
      <c r="A216" s="14"/>
      <c r="B216" s="18" t="s">
        <v>13</v>
      </c>
      <c r="C216" s="22" t="str">
        <f>'[1]Замеры РП'!$F$4</f>
        <v>9.00</v>
      </c>
      <c r="D216" s="18" t="s">
        <v>14</v>
      </c>
      <c r="E216" s="78">
        <f>C211+I211+O211</f>
        <v>257</v>
      </c>
      <c r="F216" s="14" t="s">
        <v>15</v>
      </c>
      <c r="G216" s="14"/>
      <c r="H216" s="18" t="s">
        <v>16</v>
      </c>
      <c r="I216" s="20">
        <f>C213+I213+O213</f>
        <v>2.1722051200000001</v>
      </c>
      <c r="J216" s="14" t="s">
        <v>17</v>
      </c>
      <c r="K216" s="18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 x14ac:dyDescent="0.25">
      <c r="A217" s="14"/>
      <c r="B217" s="18" t="s">
        <v>13</v>
      </c>
      <c r="C217" s="54" t="s">
        <v>18</v>
      </c>
      <c r="D217" s="18" t="s">
        <v>14</v>
      </c>
      <c r="E217" s="79">
        <f>E211+K211+Q211</f>
        <v>282</v>
      </c>
      <c r="F217" s="14" t="s">
        <v>15</v>
      </c>
      <c r="G217" s="14"/>
      <c r="H217" s="18" t="s">
        <v>16</v>
      </c>
      <c r="I217" s="20">
        <f>E213+K213+Q213</f>
        <v>2.3835091200000003</v>
      </c>
      <c r="J217" s="14" t="s">
        <v>17</v>
      </c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 x14ac:dyDescent="0.25">
      <c r="A218" s="14"/>
      <c r="B218" s="18"/>
      <c r="C218" s="54"/>
      <c r="D218" s="18"/>
      <c r="E218" s="79"/>
      <c r="F218" s="14"/>
      <c r="G218" s="14"/>
      <c r="H218" s="18"/>
      <c r="I218" s="20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 x14ac:dyDescent="0.25">
      <c r="A219" s="14"/>
      <c r="B219" s="29"/>
      <c r="C219" s="52"/>
      <c r="D219" s="29"/>
      <c r="E219" s="50"/>
      <c r="F219" s="28"/>
      <c r="G219" s="28"/>
      <c r="H219" s="29"/>
      <c r="I219" s="51"/>
      <c r="J219" s="28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 x14ac:dyDescent="0.25">
      <c r="A220" s="80" t="s">
        <v>68</v>
      </c>
      <c r="B220" s="7" t="s">
        <v>21</v>
      </c>
      <c r="C220" s="8"/>
      <c r="D220" s="8"/>
      <c r="E220" s="8"/>
      <c r="F220" s="8"/>
      <c r="G220" s="9"/>
      <c r="H220" s="7" t="s">
        <v>43</v>
      </c>
      <c r="I220" s="8"/>
      <c r="J220" s="8"/>
      <c r="K220" s="8"/>
      <c r="L220" s="8"/>
      <c r="M220" s="9"/>
      <c r="N220" s="14"/>
      <c r="O220" s="80" t="s">
        <v>69</v>
      </c>
      <c r="P220" s="80"/>
      <c r="Q220" s="7" t="s">
        <v>70</v>
      </c>
      <c r="R220" s="8"/>
      <c r="S220" s="8"/>
      <c r="T220" s="8"/>
      <c r="U220" s="8"/>
      <c r="V220" s="9"/>
      <c r="W220" s="14"/>
      <c r="X220" s="14"/>
      <c r="Y220" s="14"/>
      <c r="Z220" s="14"/>
      <c r="AA220" s="14"/>
      <c r="AB220" s="14"/>
    </row>
    <row r="221" spans="1:28" x14ac:dyDescent="0.25">
      <c r="A221" s="80"/>
      <c r="B221" s="10" t="str">
        <f>'[1]Замеры РП'!$E$4</f>
        <v>4.00</v>
      </c>
      <c r="C221" s="10" t="str">
        <f>'[1]Замеры РП'!$F$4</f>
        <v>9.00</v>
      </c>
      <c r="D221" s="10" t="str">
        <f>'[1]Замеры РП'!$G$4</f>
        <v>14.00</v>
      </c>
      <c r="E221" s="10" t="str">
        <f>'[1]Замеры РП'!$H$4</f>
        <v>18.00</v>
      </c>
      <c r="F221" s="10" t="str">
        <f>'[1]Замеры РП'!$I$4</f>
        <v>20.00</v>
      </c>
      <c r="G221" s="10" t="str">
        <f>'[1]Замеры РП'!$J$4</f>
        <v>22.00</v>
      </c>
      <c r="H221" s="77" t="str">
        <f>'[1]Замеры РП'!$E$4</f>
        <v>4.00</v>
      </c>
      <c r="I221" s="77" t="str">
        <f>'[1]Замеры РП'!$F$4</f>
        <v>9.00</v>
      </c>
      <c r="J221" s="77" t="str">
        <f>'[1]Замеры РП'!$G$4</f>
        <v>14.00</v>
      </c>
      <c r="K221" s="77" t="str">
        <f>'[1]Замеры РП'!$H$4</f>
        <v>18.00</v>
      </c>
      <c r="L221" s="77" t="str">
        <f>'[1]Замеры РП'!$I$4</f>
        <v>20.00</v>
      </c>
      <c r="M221" s="10" t="str">
        <f>'[1]Замеры РП'!$J$4</f>
        <v>22.00</v>
      </c>
      <c r="N221" s="14"/>
      <c r="O221" s="80"/>
      <c r="P221" s="80"/>
      <c r="Q221" s="10" t="str">
        <f>'[1]Замеры РП'!$E$4</f>
        <v>4.00</v>
      </c>
      <c r="R221" s="10" t="str">
        <f>'[1]Замеры РП'!$F$4</f>
        <v>9.00</v>
      </c>
      <c r="S221" s="10" t="str">
        <f>'[1]Замеры РП'!$G$4</f>
        <v>14.00</v>
      </c>
      <c r="T221" s="10" t="str">
        <f>'[1]Замеры РП'!$H$4</f>
        <v>18.00</v>
      </c>
      <c r="U221" s="10" t="str">
        <f>'[1]Замеры РП'!$I$4</f>
        <v>20.00</v>
      </c>
      <c r="V221" s="10" t="str">
        <f>'[1]Замеры РП'!$J$4</f>
        <v>22.00</v>
      </c>
      <c r="W221" s="14"/>
      <c r="X221" s="14"/>
      <c r="Y221" s="14"/>
      <c r="Z221" s="14"/>
      <c r="AA221" s="14"/>
      <c r="AB221" s="14"/>
    </row>
    <row r="222" spans="1:28" x14ac:dyDescent="0.25">
      <c r="A222" s="11" t="s">
        <v>6</v>
      </c>
      <c r="B222" s="11">
        <f>'[1]Замеры ИСК'!G196</f>
        <v>22</v>
      </c>
      <c r="C222" s="11">
        <f>'[1]Замеры ИСК'!L196</f>
        <v>35</v>
      </c>
      <c r="D222" s="11"/>
      <c r="E222" s="11">
        <f>'[1]Замеры ИСК'!U196</f>
        <v>36</v>
      </c>
      <c r="F222" s="11"/>
      <c r="G222" s="11">
        <f>'[1]Замеры ИСК'!Y196</f>
        <v>30</v>
      </c>
      <c r="H222" s="11">
        <f>'[1]Замеры ИСК'!G194</f>
        <v>41</v>
      </c>
      <c r="I222" s="11">
        <f>'[1]Замеры ИСК'!L194</f>
        <v>51</v>
      </c>
      <c r="J222" s="11"/>
      <c r="K222" s="11">
        <f>'[1]Замеры ИСК'!U194</f>
        <v>58</v>
      </c>
      <c r="L222" s="11"/>
      <c r="M222" s="11">
        <f>'[1]Замеры ИСК'!Y194</f>
        <v>67</v>
      </c>
      <c r="N222" s="14"/>
      <c r="O222" s="66" t="s">
        <v>6</v>
      </c>
      <c r="P222" s="66"/>
      <c r="Q222" s="11">
        <f>'[1]Замеры ИСК'!G209</f>
        <v>0</v>
      </c>
      <c r="R222" s="11">
        <f>'[1]Замеры ИСК'!L209</f>
        <v>0</v>
      </c>
      <c r="S222" s="11"/>
      <c r="T222" s="11">
        <f>'[1]Замеры ИСК'!U209</f>
        <v>0</v>
      </c>
      <c r="U222" s="11"/>
      <c r="V222" s="11">
        <f>'[1]Замеры ИСК'!Y209</f>
        <v>0</v>
      </c>
    </row>
    <row r="223" spans="1:28" x14ac:dyDescent="0.25">
      <c r="A223" s="11" t="s">
        <v>7</v>
      </c>
      <c r="B223" s="11">
        <f>'[1]Замеры ИСК'!G195</f>
        <v>6.35</v>
      </c>
      <c r="C223" s="11">
        <f>'[1]Замеры ИСК'!L195</f>
        <v>6.25</v>
      </c>
      <c r="D223" s="11"/>
      <c r="E223" s="43">
        <f>'[1]Замеры ИСК'!U195</f>
        <v>6.25</v>
      </c>
      <c r="F223" s="43"/>
      <c r="G223" s="43">
        <f>'[1]Замеры ИСК'!Y195</f>
        <v>6.25</v>
      </c>
      <c r="H223" s="11">
        <f>'[1]Замеры ИСК'!G193</f>
        <v>6.35</v>
      </c>
      <c r="I223" s="11">
        <f>'[1]Замеры ИСК'!L193</f>
        <v>6.25</v>
      </c>
      <c r="J223" s="11"/>
      <c r="K223" s="43">
        <f>'[1]Замеры ИСК'!U193</f>
        <v>6.22</v>
      </c>
      <c r="L223" s="43"/>
      <c r="M223" s="43">
        <f>'[1]Замеры ИСК'!Y193</f>
        <v>6.22</v>
      </c>
      <c r="N223" s="14"/>
      <c r="O223" s="66" t="s">
        <v>7</v>
      </c>
      <c r="P223" s="66"/>
      <c r="Q223" s="11">
        <f>'[1]Замеры ИСК'!G208</f>
        <v>6.2</v>
      </c>
      <c r="R223" s="11">
        <f>'[1]Замеры ИСК'!L208</f>
        <v>6.2</v>
      </c>
      <c r="S223" s="11"/>
      <c r="T223" s="11">
        <f>'[1]Замеры ИСК'!U208</f>
        <v>6.2</v>
      </c>
      <c r="U223" s="11"/>
      <c r="V223" s="11">
        <f>'[1]Замеры ИСК'!Y208</f>
        <v>0</v>
      </c>
    </row>
    <row r="224" spans="1:28" x14ac:dyDescent="0.25">
      <c r="A224" s="11" t="s">
        <v>8</v>
      </c>
      <c r="B224" s="13">
        <f t="shared" ref="B224:M224" si="72">1.732*B223*(B222/1000)*0.8</f>
        <v>0.19356831999999999</v>
      </c>
      <c r="C224" s="13">
        <f t="shared" si="72"/>
        <v>0.30310000000000004</v>
      </c>
      <c r="D224" s="13"/>
      <c r="E224" s="13">
        <f t="shared" si="72"/>
        <v>0.31175999999999998</v>
      </c>
      <c r="F224" s="13"/>
      <c r="G224" s="13">
        <f t="shared" si="72"/>
        <v>0.25979999999999998</v>
      </c>
      <c r="H224" s="13">
        <f t="shared" si="72"/>
        <v>0.36074096</v>
      </c>
      <c r="I224" s="13">
        <f t="shared" si="72"/>
        <v>0.44166</v>
      </c>
      <c r="J224" s="13"/>
      <c r="K224" s="13">
        <f t="shared" si="72"/>
        <v>0.49986905600000003</v>
      </c>
      <c r="L224" s="13"/>
      <c r="M224" s="13">
        <f t="shared" si="72"/>
        <v>0.57743494400000006</v>
      </c>
      <c r="N224" s="14"/>
      <c r="O224" s="66" t="s">
        <v>8</v>
      </c>
      <c r="P224" s="66"/>
      <c r="Q224" s="13">
        <f t="shared" ref="Q224:V224" si="73">1.732*Q223*(Q222/1000)*0.8</f>
        <v>0</v>
      </c>
      <c r="R224" s="13">
        <f t="shared" si="73"/>
        <v>0</v>
      </c>
      <c r="S224" s="13"/>
      <c r="T224" s="13">
        <f t="shared" si="73"/>
        <v>0</v>
      </c>
      <c r="U224" s="13"/>
      <c r="V224" s="13">
        <f t="shared" si="73"/>
        <v>0</v>
      </c>
    </row>
    <row r="225" spans="1:28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x14ac:dyDescent="0.25">
      <c r="A226" s="21" t="s">
        <v>12</v>
      </c>
      <c r="B226" s="18" t="s">
        <v>13</v>
      </c>
      <c r="C226" s="22" t="str">
        <f>'[1]Замеры РП'!$E$4</f>
        <v>4.00</v>
      </c>
      <c r="D226" s="18" t="s">
        <v>14</v>
      </c>
      <c r="E226" s="25">
        <f>B222+H222</f>
        <v>63</v>
      </c>
      <c r="F226" s="14" t="s">
        <v>15</v>
      </c>
      <c r="G226" s="14"/>
      <c r="H226" s="18" t="s">
        <v>16</v>
      </c>
      <c r="I226" s="20">
        <f>B224+H224</f>
        <v>0.55430928000000002</v>
      </c>
      <c r="J226" s="14" t="s">
        <v>17</v>
      </c>
      <c r="O226" s="21" t="s">
        <v>12</v>
      </c>
      <c r="P226" s="18" t="s">
        <v>13</v>
      </c>
      <c r="Q226" s="22" t="str">
        <f>'[1]Замеры РП'!$E$4</f>
        <v>4.00</v>
      </c>
      <c r="R226" s="18" t="s">
        <v>14</v>
      </c>
      <c r="S226" s="18"/>
      <c r="T226" s="25">
        <f>Q222</f>
        <v>0</v>
      </c>
      <c r="U226" s="14" t="s">
        <v>15</v>
      </c>
      <c r="V226" s="18" t="s">
        <v>16</v>
      </c>
      <c r="W226" s="20">
        <f>Q224</f>
        <v>0</v>
      </c>
      <c r="X226" s="14" t="s">
        <v>17</v>
      </c>
      <c r="Z226" s="14"/>
      <c r="AA226" s="14"/>
      <c r="AB226" s="14"/>
    </row>
    <row r="227" spans="1:28" x14ac:dyDescent="0.25">
      <c r="A227" s="14"/>
      <c r="B227" s="18" t="s">
        <v>13</v>
      </c>
      <c r="C227" s="22" t="str">
        <f>'[1]Замеры РП'!$F$4</f>
        <v>9.00</v>
      </c>
      <c r="D227" s="18" t="s">
        <v>14</v>
      </c>
      <c r="E227" s="25">
        <f>C222+I222</f>
        <v>86</v>
      </c>
      <c r="F227" s="14" t="s">
        <v>15</v>
      </c>
      <c r="G227" s="14"/>
      <c r="H227" s="18" t="s">
        <v>16</v>
      </c>
      <c r="I227" s="20">
        <f>C224+I224</f>
        <v>0.74476000000000009</v>
      </c>
      <c r="J227" s="14" t="s">
        <v>17</v>
      </c>
      <c r="O227" s="14"/>
      <c r="P227" s="18" t="s">
        <v>13</v>
      </c>
      <c r="Q227" s="22" t="str">
        <f>'[1]Замеры РП'!$F$4</f>
        <v>9.00</v>
      </c>
      <c r="R227" s="18" t="s">
        <v>14</v>
      </c>
      <c r="S227" s="18"/>
      <c r="T227" s="25">
        <f>R222</f>
        <v>0</v>
      </c>
      <c r="U227" s="14" t="s">
        <v>15</v>
      </c>
      <c r="V227" s="18" t="s">
        <v>16</v>
      </c>
      <c r="W227" s="20">
        <f>R224</f>
        <v>0</v>
      </c>
      <c r="X227" s="14" t="s">
        <v>17</v>
      </c>
      <c r="Z227" s="14"/>
      <c r="AA227" s="14"/>
      <c r="AB227" s="14"/>
    </row>
    <row r="228" spans="1:28" x14ac:dyDescent="0.25">
      <c r="A228" s="14"/>
      <c r="B228" s="18" t="s">
        <v>13</v>
      </c>
      <c r="C228" s="22" t="s">
        <v>18</v>
      </c>
      <c r="D228" s="18" t="s">
        <v>14</v>
      </c>
      <c r="E228" s="25">
        <f>E222+K222</f>
        <v>94</v>
      </c>
      <c r="F228" s="14" t="s">
        <v>15</v>
      </c>
      <c r="G228" s="14"/>
      <c r="H228" s="18" t="s">
        <v>16</v>
      </c>
      <c r="I228" s="20">
        <f>E224+K224</f>
        <v>0.81162905600000002</v>
      </c>
      <c r="J228" s="14" t="s">
        <v>17</v>
      </c>
      <c r="O228" s="14"/>
      <c r="P228" s="18" t="s">
        <v>13</v>
      </c>
      <c r="Q228" s="54" t="s">
        <v>18</v>
      </c>
      <c r="R228" s="18" t="s">
        <v>14</v>
      </c>
      <c r="S228" s="14"/>
      <c r="T228" s="25">
        <f>T222</f>
        <v>0</v>
      </c>
      <c r="U228" s="14" t="s">
        <v>15</v>
      </c>
      <c r="V228" s="18" t="s">
        <v>16</v>
      </c>
      <c r="W228" s="20">
        <f>T224</f>
        <v>0</v>
      </c>
      <c r="X228" s="14" t="s">
        <v>17</v>
      </c>
      <c r="Z228" s="14"/>
      <c r="AA228" s="14"/>
      <c r="AB228" s="14"/>
    </row>
    <row r="229" spans="1:28" x14ac:dyDescent="0.25">
      <c r="A229" s="14"/>
      <c r="B229" s="18"/>
      <c r="C229" s="22"/>
      <c r="D229" s="18"/>
      <c r="E229" s="25"/>
      <c r="F229" s="14"/>
      <c r="G229" s="14"/>
      <c r="H229" s="18"/>
      <c r="I229" s="20"/>
      <c r="J229" s="14"/>
      <c r="K229" s="14"/>
      <c r="L229" s="14"/>
      <c r="M229" s="14"/>
      <c r="N229" s="14"/>
      <c r="O229" s="14"/>
      <c r="P229" s="18"/>
      <c r="Q229" s="22"/>
      <c r="R229" s="18"/>
      <c r="S229" s="18"/>
      <c r="T229" s="25"/>
      <c r="U229" s="14"/>
      <c r="V229" s="18"/>
      <c r="W229" s="20"/>
      <c r="X229" s="14"/>
      <c r="Z229" s="14"/>
      <c r="AA229" s="14"/>
      <c r="AB229" s="14"/>
    </row>
    <row r="230" spans="1:28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x14ac:dyDescent="0.25">
      <c r="A232" s="81" t="s">
        <v>71</v>
      </c>
      <c r="B232" s="7" t="s">
        <v>2</v>
      </c>
      <c r="C232" s="8"/>
      <c r="D232" s="8"/>
      <c r="E232" s="8"/>
      <c r="F232" s="8"/>
      <c r="G232" s="9"/>
      <c r="H232" s="7" t="s">
        <v>20</v>
      </c>
      <c r="I232" s="8"/>
      <c r="J232" s="8"/>
      <c r="K232" s="8"/>
      <c r="L232" s="8"/>
      <c r="M232" s="9"/>
      <c r="N232" s="7" t="s">
        <v>5</v>
      </c>
      <c r="O232" s="8"/>
      <c r="P232" s="8"/>
      <c r="Q232" s="8"/>
      <c r="R232" s="8"/>
      <c r="S232" s="9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x14ac:dyDescent="0.25">
      <c r="A233" s="82" t="s">
        <v>72</v>
      </c>
      <c r="B233" s="10" t="str">
        <f>'[1]Замеры РП'!$E$4</f>
        <v>4.00</v>
      </c>
      <c r="C233" s="10" t="str">
        <f>'[1]Замеры РП'!$F$4</f>
        <v>9.00</v>
      </c>
      <c r="D233" s="10" t="str">
        <f>'[1]Замеры РП'!$G$4</f>
        <v>14.00</v>
      </c>
      <c r="E233" s="10" t="str">
        <f>'[1]Замеры РП'!$H$4</f>
        <v>18.00</v>
      </c>
      <c r="F233" s="10" t="str">
        <f>'[1]Замеры РП'!$I$4</f>
        <v>20.00</v>
      </c>
      <c r="G233" s="10" t="str">
        <f>'[1]Замеры РП'!$J$4</f>
        <v>22.00</v>
      </c>
      <c r="H233" s="10" t="str">
        <f>'[1]Замеры РП'!$E$4</f>
        <v>4.00</v>
      </c>
      <c r="I233" s="10" t="str">
        <f>'[1]Замеры РП'!$F$4</f>
        <v>9.00</v>
      </c>
      <c r="J233" s="10" t="str">
        <f>'[1]Замеры РП'!$G$4</f>
        <v>14.00</v>
      </c>
      <c r="K233" s="10" t="str">
        <f>'[1]Замеры РП'!$H$4</f>
        <v>18.00</v>
      </c>
      <c r="L233" s="10" t="str">
        <f>'[1]Замеры РП'!$I$4</f>
        <v>20.00</v>
      </c>
      <c r="M233" s="10" t="str">
        <f>'[1]Замеры РП'!$J$4</f>
        <v>22.00</v>
      </c>
      <c r="N233" s="77" t="str">
        <f>'[1]Замеры РП'!$E$4</f>
        <v>4.00</v>
      </c>
      <c r="O233" s="77" t="str">
        <f>'[1]Замеры РП'!$F$4</f>
        <v>9.00</v>
      </c>
      <c r="P233" s="77" t="str">
        <f>'[1]Замеры РП'!$G$4</f>
        <v>14.00</v>
      </c>
      <c r="Q233" s="77" t="str">
        <f>'[1]Замеры РП'!$H$4</f>
        <v>18.00</v>
      </c>
      <c r="R233" s="77" t="str">
        <f>'[1]Замеры РП'!$I$4</f>
        <v>20.00</v>
      </c>
      <c r="S233" s="10" t="str">
        <f>'[1]Замеры РП'!$J$4</f>
        <v>22.00</v>
      </c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 x14ac:dyDescent="0.25">
      <c r="A234" s="11" t="s">
        <v>6</v>
      </c>
      <c r="B234" s="11">
        <f>'[1]Замеры ИСК'!G181</f>
        <v>62</v>
      </c>
      <c r="C234" s="11">
        <f>'[1]Замеры ИСК'!L181</f>
        <v>83</v>
      </c>
      <c r="D234" s="11"/>
      <c r="E234" s="11">
        <f>'[1]Замеры ИСК'!U181</f>
        <v>82</v>
      </c>
      <c r="F234" s="11"/>
      <c r="G234" s="11">
        <f>'[1]Замеры ИСК'!Y181</f>
        <v>72</v>
      </c>
      <c r="H234" s="11">
        <f>'[1]Замеры ИСК'!G182</f>
        <v>53</v>
      </c>
      <c r="I234" s="11">
        <f>'[1]Замеры ИСК'!L182</f>
        <v>75</v>
      </c>
      <c r="J234" s="11"/>
      <c r="K234" s="11">
        <f>'[1]Замеры ИСК'!U182</f>
        <v>83</v>
      </c>
      <c r="L234" s="11"/>
      <c r="M234" s="11">
        <f>'[1]Замеры ИСК'!Y182</f>
        <v>73</v>
      </c>
      <c r="N234" s="11">
        <f>'[1]Замеры ИСК'!G184</f>
        <v>74</v>
      </c>
      <c r="O234" s="43">
        <f>'[1]Замеры ИСК'!L183</f>
        <v>80</v>
      </c>
      <c r="P234" s="11"/>
      <c r="Q234" s="11">
        <f>'[1]Замеры ИСК'!U184</f>
        <v>94</v>
      </c>
      <c r="R234" s="11"/>
      <c r="S234" s="11">
        <f>'[1]Замеры ИСК'!Y184</f>
        <v>80</v>
      </c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 x14ac:dyDescent="0.25">
      <c r="A235" s="11" t="s">
        <v>7</v>
      </c>
      <c r="B235" s="11">
        <f>'[1]Замеры ИСК'!G180</f>
        <v>6.2</v>
      </c>
      <c r="C235" s="11">
        <f>'[1]Замеры ИСК'!L180</f>
        <v>6.2</v>
      </c>
      <c r="D235" s="11"/>
      <c r="E235" s="43">
        <f>'[1]Замеры ИСК'!U180</f>
        <v>6.2</v>
      </c>
      <c r="F235" s="43"/>
      <c r="G235" s="43">
        <f>'[1]Замеры ИСК'!Y180</f>
        <v>6.2</v>
      </c>
      <c r="H235" s="11">
        <f>'[1]Замеры ИСК'!G180</f>
        <v>6.2</v>
      </c>
      <c r="I235" s="11">
        <f>'[1]Замеры ИСК'!L180</f>
        <v>6.2</v>
      </c>
      <c r="J235" s="11"/>
      <c r="K235" s="43">
        <f>'[1]Замеры ИСК'!U180</f>
        <v>6.2</v>
      </c>
      <c r="L235" s="43"/>
      <c r="M235" s="43">
        <f>'[1]Замеры ИСК'!Y180</f>
        <v>6.2</v>
      </c>
      <c r="N235" s="11">
        <f>'[1]Замеры ИСК'!G183</f>
        <v>6.2</v>
      </c>
      <c r="O235" s="11">
        <v>6.2</v>
      </c>
      <c r="P235" s="11"/>
      <c r="Q235" s="43">
        <f>'[1]Замеры ИСК'!U183</f>
        <v>6.2</v>
      </c>
      <c r="R235" s="43"/>
      <c r="S235" s="43">
        <f>'[1]Замеры ИСК'!Y183</f>
        <v>6.2</v>
      </c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 x14ac:dyDescent="0.25">
      <c r="A236" s="11" t="s">
        <v>8</v>
      </c>
      <c r="B236" s="13">
        <f>1.732*B235*(B234/1000)*0.8</f>
        <v>0.53262464000000009</v>
      </c>
      <c r="C236" s="13">
        <f>1.732*C235*(C234/1000)*0.8</f>
        <v>0.71302976000000007</v>
      </c>
      <c r="D236" s="13"/>
      <c r="E236" s="13">
        <f t="shared" ref="E236" si="74">1.732*E235*(E234/1000)*0.8</f>
        <v>0.70443904000000002</v>
      </c>
      <c r="F236" s="13"/>
      <c r="G236" s="13">
        <f>1.732*G235*(G234/1000)*0.8</f>
        <v>0.61853184000000005</v>
      </c>
      <c r="H236" s="13">
        <f>1.732*H235*(H234/1000)*0.8</f>
        <v>0.45530815999999996</v>
      </c>
      <c r="I236" s="13">
        <f>1.732*I235*(I234/1000)*0.8</f>
        <v>0.64430399999999999</v>
      </c>
      <c r="J236" s="13"/>
      <c r="K236" s="13">
        <f t="shared" ref="K236" si="75">1.732*K235*(K234/1000)*0.8</f>
        <v>0.71302976000000007</v>
      </c>
      <c r="L236" s="13"/>
      <c r="M236" s="13">
        <f>1.732*M235*(M234/1000)*0.8</f>
        <v>0.62712256000000011</v>
      </c>
      <c r="N236" s="13">
        <f>1.732*N235*(N234/1000)*0.8</f>
        <v>0.63571328000000005</v>
      </c>
      <c r="O236" s="13">
        <f>1.732*O235*(O234/1000)*0.8</f>
        <v>0.68725760000000014</v>
      </c>
      <c r="P236" s="13"/>
      <c r="Q236" s="13">
        <f t="shared" ref="Q236" si="76">1.732*Q235*(Q234/1000)*0.8</f>
        <v>0.80752768000000019</v>
      </c>
      <c r="R236" s="13"/>
      <c r="S236" s="13">
        <f>1.732*S235*(S234/1000)*0.8</f>
        <v>0.68725760000000014</v>
      </c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 x14ac:dyDescent="0.25">
      <c r="A238" s="21" t="s">
        <v>12</v>
      </c>
      <c r="B238" s="18" t="s">
        <v>13</v>
      </c>
      <c r="C238" s="22" t="str">
        <f>'[1]Замеры РП'!$E$4</f>
        <v>4.00</v>
      </c>
      <c r="D238" s="18" t="s">
        <v>14</v>
      </c>
      <c r="E238" s="25">
        <f>B234+H234+N234</f>
        <v>189</v>
      </c>
      <c r="F238" s="14" t="s">
        <v>15</v>
      </c>
      <c r="G238" s="14"/>
      <c r="H238" s="18" t="s">
        <v>16</v>
      </c>
      <c r="I238" s="20">
        <f>B236+H236+N236</f>
        <v>1.6236460800000001</v>
      </c>
      <c r="J238" s="14" t="s">
        <v>17</v>
      </c>
      <c r="K238" s="18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 x14ac:dyDescent="0.25">
      <c r="A239" s="14"/>
      <c r="B239" s="18" t="s">
        <v>13</v>
      </c>
      <c r="C239" s="22" t="str">
        <f>'[1]Замеры РП'!$F$4</f>
        <v>9.00</v>
      </c>
      <c r="D239" s="18" t="s">
        <v>14</v>
      </c>
      <c r="E239" s="25">
        <f>C234+I234+O234</f>
        <v>238</v>
      </c>
      <c r="F239" s="14" t="s">
        <v>15</v>
      </c>
      <c r="G239" s="14"/>
      <c r="H239" s="18" t="s">
        <v>16</v>
      </c>
      <c r="I239" s="20">
        <f>C236+I236+O236</f>
        <v>2.0445913600000001</v>
      </c>
      <c r="J239" s="14" t="s">
        <v>17</v>
      </c>
      <c r="K239" s="18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 x14ac:dyDescent="0.25">
      <c r="A240" s="14"/>
      <c r="B240" s="18" t="s">
        <v>13</v>
      </c>
      <c r="C240" s="22" t="s">
        <v>18</v>
      </c>
      <c r="D240" s="18" t="s">
        <v>14</v>
      </c>
      <c r="E240" s="25">
        <f>E234+K234+Q234</f>
        <v>259</v>
      </c>
      <c r="F240" s="14" t="s">
        <v>15</v>
      </c>
      <c r="G240" s="14"/>
      <c r="H240" s="18" t="s">
        <v>16</v>
      </c>
      <c r="I240" s="20">
        <f>E236+K236+Q236</f>
        <v>2.2249964800000002</v>
      </c>
      <c r="J240" s="14" t="s">
        <v>17</v>
      </c>
      <c r="K240" s="18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 x14ac:dyDescent="0.25">
      <c r="A241" s="14"/>
      <c r="B241" s="18"/>
      <c r="C241" s="22"/>
      <c r="D241" s="18"/>
      <c r="E241" s="25"/>
      <c r="F241" s="14"/>
      <c r="G241" s="14"/>
      <c r="H241" s="18"/>
      <c r="I241" s="83"/>
      <c r="J241" s="14"/>
      <c r="K241" s="18"/>
      <c r="L241" s="20"/>
      <c r="M241" s="20"/>
      <c r="N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spans="1:28" x14ac:dyDescent="0.25">
      <c r="A242" s="14"/>
      <c r="B242" s="18"/>
      <c r="C242" s="22"/>
      <c r="D242" s="18"/>
      <c r="E242" s="25"/>
      <c r="F242" s="14"/>
      <c r="G242" s="14"/>
      <c r="H242" s="18"/>
      <c r="I242" s="83"/>
      <c r="J242" s="14"/>
      <c r="K242" s="18"/>
      <c r="L242" s="20"/>
      <c r="M242" s="20"/>
      <c r="N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 x14ac:dyDescent="0.25">
      <c r="A243" s="14"/>
      <c r="B243" s="18"/>
      <c r="C243" s="54"/>
      <c r="D243" s="18"/>
      <c r="E243" s="25"/>
      <c r="F243" s="14"/>
      <c r="G243" s="14"/>
      <c r="H243" s="18"/>
      <c r="I243" s="20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 x14ac:dyDescent="0.25">
      <c r="A244" s="81" t="s">
        <v>73</v>
      </c>
      <c r="B244" s="7" t="s">
        <v>74</v>
      </c>
      <c r="C244" s="8"/>
      <c r="D244" s="8"/>
      <c r="E244" s="8"/>
      <c r="F244" s="8"/>
      <c r="G244" s="9"/>
      <c r="H244" s="7" t="s">
        <v>75</v>
      </c>
      <c r="I244" s="8"/>
      <c r="J244" s="8"/>
      <c r="K244" s="8"/>
      <c r="L244" s="8"/>
      <c r="M244" s="9"/>
      <c r="N244" s="7" t="s">
        <v>76</v>
      </c>
      <c r="O244" s="8"/>
      <c r="P244" s="8"/>
      <c r="Q244" s="8"/>
      <c r="R244" s="8"/>
      <c r="S244" s="9"/>
      <c r="T244" s="7" t="s">
        <v>77</v>
      </c>
      <c r="U244" s="8"/>
      <c r="V244" s="8"/>
      <c r="W244" s="8"/>
      <c r="X244" s="8"/>
      <c r="Y244" s="9"/>
    </row>
    <row r="245" spans="1:28" x14ac:dyDescent="0.25">
      <c r="A245" s="82"/>
      <c r="B245" s="10" t="str">
        <f>'[1]Замеры РП'!$E$4</f>
        <v>4.00</v>
      </c>
      <c r="C245" s="10" t="str">
        <f>'[1]Замеры РП'!$F$4</f>
        <v>9.00</v>
      </c>
      <c r="D245" s="10" t="str">
        <f>'[1]Замеры РП'!$G$4</f>
        <v>14.00</v>
      </c>
      <c r="E245" s="10" t="str">
        <f>'[1]Замеры РП'!$H$4</f>
        <v>18.00</v>
      </c>
      <c r="F245" s="10" t="str">
        <f>'[1]Замеры РП'!$I$4</f>
        <v>20.00</v>
      </c>
      <c r="G245" s="10" t="str">
        <f>'[1]Замеры РП'!$J$4</f>
        <v>22.00</v>
      </c>
      <c r="H245" s="10" t="str">
        <f>'[1]Замеры РП'!$E$4</f>
        <v>4.00</v>
      </c>
      <c r="I245" s="10" t="str">
        <f>'[1]Замеры РП'!$F$4</f>
        <v>9.00</v>
      </c>
      <c r="J245" s="10" t="str">
        <f>'[1]Замеры РП'!$G$4</f>
        <v>14.00</v>
      </c>
      <c r="K245" s="10" t="str">
        <f>'[1]Замеры РП'!$H$4</f>
        <v>18.00</v>
      </c>
      <c r="L245" s="10" t="str">
        <f>'[1]Замеры РП'!$I$4</f>
        <v>20.00</v>
      </c>
      <c r="M245" s="10" t="str">
        <f>'[1]Замеры РП'!$J$4</f>
        <v>22.00</v>
      </c>
      <c r="N245" s="10" t="str">
        <f>'[1]Замеры РП'!$E$4</f>
        <v>4.00</v>
      </c>
      <c r="O245" s="10" t="str">
        <f>'[1]Замеры РП'!$F$4</f>
        <v>9.00</v>
      </c>
      <c r="P245" s="10" t="str">
        <f>'[1]Замеры РП'!$G$4</f>
        <v>14.00</v>
      </c>
      <c r="Q245" s="10" t="str">
        <f>'[1]Замеры РП'!$H$4</f>
        <v>18.00</v>
      </c>
      <c r="R245" s="10" t="str">
        <f>'[1]Замеры РП'!$I$4</f>
        <v>20.00</v>
      </c>
      <c r="S245" s="10" t="str">
        <f>'[1]Замеры РП'!$J$4</f>
        <v>22.00</v>
      </c>
      <c r="T245" s="10" t="str">
        <f>'[1]Замеры РП'!$E$4</f>
        <v>4.00</v>
      </c>
      <c r="U245" s="10" t="str">
        <f>'[1]Замеры РП'!$F$4</f>
        <v>9.00</v>
      </c>
      <c r="V245" s="10" t="str">
        <f>'[1]Замеры РП'!$G$4</f>
        <v>14.00</v>
      </c>
      <c r="W245" s="10" t="str">
        <f>'[1]Замеры РП'!$H$4</f>
        <v>18.00</v>
      </c>
      <c r="X245" s="10" t="str">
        <f>'[1]Замеры РП'!$I$4</f>
        <v>20.00</v>
      </c>
      <c r="Y245" s="10" t="str">
        <f>'[1]Замеры РП'!$J$4</f>
        <v>22.00</v>
      </c>
    </row>
    <row r="246" spans="1:28" x14ac:dyDescent="0.25">
      <c r="A246" s="11" t="s">
        <v>6</v>
      </c>
      <c r="B246" s="11">
        <f>'[1]Замеры ИСК'!G168</f>
        <v>55.75</v>
      </c>
      <c r="C246" s="11">
        <f>'[1]Замеры ИСК'!L168</f>
        <v>96.19</v>
      </c>
      <c r="D246" s="11">
        <f>'[1]Замеры ИСК'!Q168</f>
        <v>100.12</v>
      </c>
      <c r="E246" s="11">
        <f>'[1]Замеры ИСК'!U168</f>
        <v>87.11</v>
      </c>
      <c r="F246" s="11">
        <f>'[1]Замеры ИСК'!W168</f>
        <v>75.61</v>
      </c>
      <c r="G246" s="11">
        <f>'[1]Замеры ИСК'!Y168</f>
        <v>62.15</v>
      </c>
      <c r="H246" s="11">
        <f>'[1]Замеры ИСК'!G169</f>
        <v>75.25</v>
      </c>
      <c r="I246" s="11">
        <f>'[1]Замеры ИСК'!L169</f>
        <v>119.5</v>
      </c>
      <c r="J246" s="11">
        <f>'[1]Замеры ИСК'!Q169</f>
        <v>126.94</v>
      </c>
      <c r="K246" s="11">
        <f>'[1]Замеры ИСК'!U169</f>
        <v>137.63999999999999</v>
      </c>
      <c r="L246" s="11">
        <f>'[1]Замеры ИСК'!W169</f>
        <v>127.48</v>
      </c>
      <c r="M246" s="11">
        <f>'[1]Замеры ИСК'!Y169</f>
        <v>110.55</v>
      </c>
      <c r="N246" s="11">
        <f>'[1]Замеры ИСК'!G175</f>
        <v>97.31</v>
      </c>
      <c r="O246" s="11">
        <f>'[1]Замеры ИСК'!L175</f>
        <v>159.01</v>
      </c>
      <c r="P246" s="11">
        <f>'[1]Замеры ИСК'!Q175</f>
        <v>152.94999999999999</v>
      </c>
      <c r="Q246" s="11">
        <f>'[1]Замеры ИСК'!U175</f>
        <v>146.56</v>
      </c>
      <c r="R246" s="11">
        <f>'[1]Замеры ИСК'!W175</f>
        <v>131.08000000000001</v>
      </c>
      <c r="S246" s="11">
        <f>'[1]Замеры ИСК'!Y175</f>
        <v>138.09</v>
      </c>
      <c r="T246" s="11">
        <f>'[1]Замеры ИСК'!G176</f>
        <v>36.18</v>
      </c>
      <c r="U246" s="11">
        <f>'[1]Замеры ИСК'!L176</f>
        <v>75.55</v>
      </c>
      <c r="V246" s="11">
        <f>'[1]Замеры ИСК'!Q176</f>
        <v>69.72</v>
      </c>
      <c r="W246" s="11">
        <f>'[1]Замеры ИСК'!U176</f>
        <v>55.81</v>
      </c>
      <c r="X246" s="11">
        <f>'[1]Замеры ИСК'!W176</f>
        <v>54.01</v>
      </c>
      <c r="Y246" s="11">
        <f>'[1]Замеры ИСК'!Y176</f>
        <v>49.64</v>
      </c>
    </row>
    <row r="247" spans="1:28" x14ac:dyDescent="0.25">
      <c r="A247" s="11" t="s">
        <v>7</v>
      </c>
      <c r="B247" s="43">
        <f>'[1]Замеры ИСК'!G189</f>
        <v>6.2</v>
      </c>
      <c r="C247" s="11">
        <f>'[1]Замеры ИСК'!L167</f>
        <v>6.38</v>
      </c>
      <c r="D247" s="11">
        <f>'[1]Замеры ИСК'!Q167</f>
        <v>6.37</v>
      </c>
      <c r="E247" s="11">
        <f>'[1]Замеры ИСК'!U167</f>
        <v>6.38</v>
      </c>
      <c r="F247" s="11">
        <f>'[1]Замеры ИСК'!W167</f>
        <v>6.39</v>
      </c>
      <c r="G247" s="11">
        <f>'[1]Замеры ИСК'!Y167</f>
        <v>6.39</v>
      </c>
      <c r="H247" s="11">
        <f>'[1]Замеры ИСК'!G167</f>
        <v>6.37</v>
      </c>
      <c r="I247" s="11">
        <f>'[1]Замеры ИСК'!L167</f>
        <v>6.38</v>
      </c>
      <c r="J247" s="11">
        <f>'[1]Замеры ИСК'!Q167</f>
        <v>6.37</v>
      </c>
      <c r="K247" s="11">
        <f>'[1]Замеры ИСК'!U167</f>
        <v>6.38</v>
      </c>
      <c r="L247" s="11">
        <f>'[1]Замеры ИСК'!W167</f>
        <v>6.39</v>
      </c>
      <c r="M247" s="11">
        <f>'[1]Замеры ИСК'!Y167</f>
        <v>6.39</v>
      </c>
      <c r="N247" s="11">
        <f>'[1]Замеры ИСК'!G174</f>
        <v>6.37</v>
      </c>
      <c r="O247" s="11">
        <f>'[1]Замеры ИСК'!L174</f>
        <v>6.38</v>
      </c>
      <c r="P247" s="11">
        <f>'[1]Замеры ИСК'!Q174</f>
        <v>6.37</v>
      </c>
      <c r="Q247" s="11">
        <f>'[1]Замеры ИСК'!U174</f>
        <v>6.38</v>
      </c>
      <c r="R247" s="11">
        <f>'[1]Замеры ИСК'!W174</f>
        <v>6.39</v>
      </c>
      <c r="S247" s="11">
        <f>'[1]Замеры ИСК'!Y174</f>
        <v>6.39</v>
      </c>
      <c r="T247" s="11">
        <f>'[1]Замеры ИСК'!G174</f>
        <v>6.37</v>
      </c>
      <c r="U247" s="11">
        <f>'[1]Замеры ИСК'!L174</f>
        <v>6.38</v>
      </c>
      <c r="V247" s="11">
        <f>'[1]Замеры ИСК'!Q174</f>
        <v>6.37</v>
      </c>
      <c r="W247" s="11">
        <f>'[1]Замеры ИСК'!U174</f>
        <v>6.38</v>
      </c>
      <c r="X247" s="11">
        <f>'[1]Замеры ИСК'!W174</f>
        <v>6.39</v>
      </c>
      <c r="Y247" s="11">
        <f>'[1]Замеры ИСК'!Y174</f>
        <v>6.39</v>
      </c>
    </row>
    <row r="248" spans="1:28" x14ac:dyDescent="0.25">
      <c r="A248" s="11" t="s">
        <v>8</v>
      </c>
      <c r="B248" s="13">
        <f t="shared" ref="B248:V248" si="77">1.732*B247*(B246/1000)*0.8</f>
        <v>0.47893264000000002</v>
      </c>
      <c r="C248" s="13">
        <f t="shared" si="77"/>
        <v>0.85033191231999994</v>
      </c>
      <c r="D248" s="13">
        <f t="shared" si="77"/>
        <v>0.88368635264000006</v>
      </c>
      <c r="E248" s="13">
        <f>1.732*E247*(E246/1000)*0.8</f>
        <v>0.77006355008000005</v>
      </c>
      <c r="F248" s="13">
        <f>1.732*F247*(F246/1000)*0.8</f>
        <v>0.66944973023999998</v>
      </c>
      <c r="G248" s="13">
        <f>1.732*G247*(G246/1000)*0.8</f>
        <v>0.55027510559999993</v>
      </c>
      <c r="H248" s="13">
        <f t="shared" si="77"/>
        <v>0.66417696800000003</v>
      </c>
      <c r="I248" s="13">
        <f t="shared" si="77"/>
        <v>1.056395296</v>
      </c>
      <c r="J248" s="13">
        <f t="shared" si="77"/>
        <v>1.1204069676799999</v>
      </c>
      <c r="K248" s="13">
        <f>1.732*K247*(K246/1000)*0.8</f>
        <v>1.2167552179200001</v>
      </c>
      <c r="L248" s="13">
        <f>1.732*L247*(L246/1000)*0.8</f>
        <v>1.1287058803200001</v>
      </c>
      <c r="M248" s="13">
        <f>1.732*M247*(M246/1000)*0.8</f>
        <v>0.97880793119999998</v>
      </c>
      <c r="N248" s="13">
        <f t="shared" si="77"/>
        <v>0.85888452832000017</v>
      </c>
      <c r="O248" s="13">
        <f t="shared" si="77"/>
        <v>1.4056687532799998</v>
      </c>
      <c r="P248" s="13">
        <f t="shared" si="77"/>
        <v>1.3499783023999998</v>
      </c>
      <c r="Q248" s="13">
        <f>1.732*Q247*(Q246/1000)*0.8</f>
        <v>1.2956091596800001</v>
      </c>
      <c r="R248" s="13">
        <f>1.732*R247*(R246/1000)*0.8</f>
        <v>1.1605802227199999</v>
      </c>
      <c r="S248" s="13">
        <f>1.732*S247*(S246/1000)*0.8</f>
        <v>1.22264665056</v>
      </c>
      <c r="T248" s="13">
        <f t="shared" si="77"/>
        <v>0.31933452096000003</v>
      </c>
      <c r="U248" s="13">
        <f t="shared" si="77"/>
        <v>0.66787167039999995</v>
      </c>
      <c r="V248" s="13">
        <f t="shared" si="77"/>
        <v>0.61536768384000018</v>
      </c>
      <c r="W248" s="13">
        <f>1.732*W247*(W246/1000)*0.8</f>
        <v>0.49336754368000008</v>
      </c>
      <c r="X248" s="13">
        <f>1.732*X247*(X246/1000)*0.8</f>
        <v>0.47820367583999995</v>
      </c>
      <c r="Y248" s="13">
        <f>1.732*Y247*(Y246/1000)*0.8</f>
        <v>0.43951176576000006</v>
      </c>
    </row>
    <row r="249" spans="1:28" x14ac:dyDescent="0.25">
      <c r="A249" s="81" t="s">
        <v>73</v>
      </c>
      <c r="B249" s="7" t="s">
        <v>78</v>
      </c>
      <c r="C249" s="8"/>
      <c r="D249" s="8"/>
      <c r="E249" s="8"/>
      <c r="F249" s="8"/>
      <c r="G249" s="9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x14ac:dyDescent="0.25">
      <c r="A250" s="82"/>
      <c r="B250" s="77" t="str">
        <f>'[1]Замеры РП'!$E$4</f>
        <v>4.00</v>
      </c>
      <c r="C250" s="77" t="str">
        <f>'[1]Замеры РП'!$F$4</f>
        <v>9.00</v>
      </c>
      <c r="D250" s="77" t="str">
        <f>'[1]Замеры РП'!$G$4</f>
        <v>14.00</v>
      </c>
      <c r="E250" s="77" t="str">
        <f>'[1]Замеры РП'!$H$4</f>
        <v>18.00</v>
      </c>
      <c r="F250" s="77" t="str">
        <f>'[1]Замеры РП'!$I$4</f>
        <v>20.00</v>
      </c>
      <c r="G250" s="10" t="str">
        <f>'[1]Замеры РП'!$J$4</f>
        <v>22.00</v>
      </c>
      <c r="H250" s="17"/>
      <c r="I250" s="21" t="s">
        <v>12</v>
      </c>
      <c r="J250" s="18" t="s">
        <v>13</v>
      </c>
      <c r="K250" s="22" t="str">
        <f>'[1]Замеры РП'!$E$4</f>
        <v>4.00</v>
      </c>
      <c r="L250" s="18" t="s">
        <v>14</v>
      </c>
      <c r="M250" s="18"/>
      <c r="N250" s="25">
        <f>B246+H246+N246+T246+B251</f>
        <v>264.49</v>
      </c>
      <c r="O250" s="14" t="s">
        <v>15</v>
      </c>
      <c r="P250" s="18" t="s">
        <v>16</v>
      </c>
      <c r="Q250" s="20">
        <f>B248+H248+N248+T248+B253</f>
        <v>2.3213286572800005</v>
      </c>
      <c r="R250" s="14" t="s">
        <v>17</v>
      </c>
      <c r="S250" s="14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x14ac:dyDescent="0.25">
      <c r="A251" s="11" t="s">
        <v>6</v>
      </c>
      <c r="B251" s="11">
        <f>'[1]Замеры ИСК'!G177</f>
        <v>0</v>
      </c>
      <c r="C251" s="11">
        <f>'[1]Замеры ИСК'!L177</f>
        <v>0</v>
      </c>
      <c r="D251" s="11">
        <f>'[1]Замеры ИСК'!U177</f>
        <v>0</v>
      </c>
      <c r="E251" s="58">
        <f>'[1]Замеры ИСК'!U177</f>
        <v>0</v>
      </c>
      <c r="F251" s="58">
        <f>'[1]Замеры ИСК'!W177</f>
        <v>0</v>
      </c>
      <c r="G251" s="58">
        <f>'[1]Замеры ИСК'!Y177</f>
        <v>0</v>
      </c>
      <c r="H251" s="17"/>
      <c r="I251" s="14"/>
      <c r="J251" s="18" t="s">
        <v>13</v>
      </c>
      <c r="K251" s="22" t="str">
        <f>'[1]Замеры РП'!$F$4</f>
        <v>9.00</v>
      </c>
      <c r="L251" s="18" t="s">
        <v>14</v>
      </c>
      <c r="M251" s="18"/>
      <c r="N251" s="23">
        <f>C246+I246+O246+U246+C251</f>
        <v>450.25</v>
      </c>
      <c r="O251" s="14" t="s">
        <v>15</v>
      </c>
      <c r="P251" s="18" t="s">
        <v>16</v>
      </c>
      <c r="Q251" s="68">
        <f>C248+I248+O248+U248+C253</f>
        <v>3.9802676319999999</v>
      </c>
      <c r="R251" s="14" t="s">
        <v>17</v>
      </c>
      <c r="S251" s="14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x14ac:dyDescent="0.25">
      <c r="A252" s="11" t="s">
        <v>7</v>
      </c>
      <c r="B252" s="43">
        <f>'[1]Замеры ИСК'!G189</f>
        <v>6.2</v>
      </c>
      <c r="C252" s="11">
        <f>'[1]Замеры ИСК'!L174</f>
        <v>6.38</v>
      </c>
      <c r="D252" s="11">
        <f>'[1]Замеры ИСК'!U174</f>
        <v>6.38</v>
      </c>
      <c r="E252" s="58">
        <f>'[1]Замеры ИСК'!U174</f>
        <v>6.38</v>
      </c>
      <c r="F252" s="58">
        <f>'[1]Замеры ИСК'!W174</f>
        <v>6.39</v>
      </c>
      <c r="G252" s="58">
        <f>'[1]Замеры ИСК'!Y174</f>
        <v>6.39</v>
      </c>
      <c r="H252" s="17"/>
      <c r="I252" s="14"/>
      <c r="J252" s="18" t="s">
        <v>13</v>
      </c>
      <c r="K252" s="22" t="s">
        <v>18</v>
      </c>
      <c r="L252" s="18" t="s">
        <v>14</v>
      </c>
      <c r="M252" s="18"/>
      <c r="N252" s="23">
        <f>E246+K246+Q246+W246+E251</f>
        <v>427.12</v>
      </c>
      <c r="O252" s="14" t="s">
        <v>15</v>
      </c>
      <c r="P252" s="18" t="s">
        <v>16</v>
      </c>
      <c r="Q252" s="68">
        <f>E248+K248+Q248+W248+E253</f>
        <v>3.7757954713600004</v>
      </c>
      <c r="R252" s="14" t="s">
        <v>17</v>
      </c>
      <c r="S252" s="14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x14ac:dyDescent="0.25">
      <c r="A253" s="11" t="s">
        <v>8</v>
      </c>
      <c r="B253" s="13">
        <f t="shared" ref="B253:G253" si="78">1.732*B252*(B251/1000)*0.8</f>
        <v>0</v>
      </c>
      <c r="C253" s="13">
        <f t="shared" si="78"/>
        <v>0</v>
      </c>
      <c r="D253" s="13">
        <f t="shared" si="78"/>
        <v>0</v>
      </c>
      <c r="E253" s="13">
        <f t="shared" si="78"/>
        <v>0</v>
      </c>
      <c r="F253" s="13">
        <f t="shared" si="78"/>
        <v>0</v>
      </c>
      <c r="G253" s="13">
        <f t="shared" si="78"/>
        <v>0</v>
      </c>
      <c r="H253" s="17"/>
      <c r="I253" s="17"/>
      <c r="J253" s="18"/>
      <c r="K253" s="22"/>
      <c r="L253" s="18"/>
      <c r="M253" s="18"/>
      <c r="N253" s="27"/>
      <c r="O253" s="14"/>
      <c r="P253" s="18"/>
      <c r="Q253" s="71"/>
      <c r="R253" s="14"/>
      <c r="S253" s="14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8"/>
      <c r="K254" s="22"/>
      <c r="L254" s="18"/>
      <c r="M254" s="18"/>
      <c r="N254" s="25"/>
      <c r="O254" s="14"/>
      <c r="P254" s="18"/>
      <c r="Q254" s="20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 x14ac:dyDescent="0.25">
      <c r="J255" s="18"/>
      <c r="K255" s="54"/>
      <c r="L255" s="18"/>
      <c r="M255" s="18"/>
      <c r="N255" s="25"/>
      <c r="O255" s="14"/>
      <c r="P255" s="18"/>
      <c r="Q255" s="20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 x14ac:dyDescent="0.25">
      <c r="A257" s="81" t="s">
        <v>79</v>
      </c>
      <c r="B257" s="7" t="s">
        <v>80</v>
      </c>
      <c r="C257" s="8"/>
      <c r="D257" s="8"/>
      <c r="E257" s="8"/>
      <c r="F257" s="8"/>
      <c r="G257" s="9"/>
      <c r="H257" s="7" t="s">
        <v>81</v>
      </c>
      <c r="I257" s="8"/>
      <c r="J257" s="8"/>
      <c r="K257" s="8"/>
      <c r="L257" s="8"/>
      <c r="M257" s="9"/>
      <c r="N257" s="7" t="s">
        <v>82</v>
      </c>
      <c r="O257" s="8"/>
      <c r="P257" s="8"/>
      <c r="Q257" s="8"/>
      <c r="R257" s="8"/>
      <c r="S257" s="9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 x14ac:dyDescent="0.25">
      <c r="A258" s="82"/>
      <c r="B258" s="10" t="str">
        <f>'[1]Замеры РП'!$E$4</f>
        <v>4.00</v>
      </c>
      <c r="C258" s="10" t="str">
        <f>'[1]Замеры РП'!$F$4</f>
        <v>9.00</v>
      </c>
      <c r="D258" s="10" t="str">
        <f>'[1]Замеры РП'!$G$4</f>
        <v>14.00</v>
      </c>
      <c r="E258" s="10" t="str">
        <f>'[1]Замеры РП'!$H$4</f>
        <v>18.00</v>
      </c>
      <c r="F258" s="10" t="str">
        <f>'[1]Замеры РП'!$I$4</f>
        <v>20.00</v>
      </c>
      <c r="G258" s="10" t="str">
        <f>'[1]Замеры РП'!$J$4</f>
        <v>22.00</v>
      </c>
      <c r="H258" s="10" t="str">
        <f>'[1]Замеры РП'!$E$4</f>
        <v>4.00</v>
      </c>
      <c r="I258" s="10" t="str">
        <f>'[1]Замеры РП'!$F$4</f>
        <v>9.00</v>
      </c>
      <c r="J258" s="10" t="str">
        <f>'[1]Замеры РП'!$G$4</f>
        <v>14.00</v>
      </c>
      <c r="K258" s="10" t="str">
        <f>'[1]Замеры РП'!$H$4</f>
        <v>18.00</v>
      </c>
      <c r="L258" s="10" t="str">
        <f>'[1]Замеры РП'!$I$4</f>
        <v>20.00</v>
      </c>
      <c r="M258" s="10" t="str">
        <f>'[1]Замеры РП'!$J$4</f>
        <v>22.00</v>
      </c>
      <c r="N258" s="77" t="str">
        <f>'[1]Замеры РП'!$E$4</f>
        <v>4.00</v>
      </c>
      <c r="O258" s="77" t="str">
        <f>'[1]Замеры РП'!$F$4</f>
        <v>9.00</v>
      </c>
      <c r="P258" s="77" t="str">
        <f>'[1]Замеры РП'!$G$4</f>
        <v>14.00</v>
      </c>
      <c r="Q258" s="77" t="str">
        <f>'[1]Замеры РП'!$H$4</f>
        <v>18.00</v>
      </c>
      <c r="R258" s="77" t="str">
        <f>'[1]Замеры РП'!$I$4</f>
        <v>20.00</v>
      </c>
      <c r="S258" s="10" t="str">
        <f>'[1]Замеры РП'!$J$4</f>
        <v>22.00</v>
      </c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 x14ac:dyDescent="0.25">
      <c r="A259" s="11" t="s">
        <v>6</v>
      </c>
      <c r="B259" s="11">
        <f>'[1]Замеры ИСК'!G191</f>
        <v>31</v>
      </c>
      <c r="C259" s="11">
        <f>'[1]Замеры ИСК'!L191</f>
        <v>75</v>
      </c>
      <c r="D259" s="11"/>
      <c r="E259" s="11">
        <f>'[1]Замеры ИСК'!N191</f>
        <v>87</v>
      </c>
      <c r="F259" s="11"/>
      <c r="G259" s="11">
        <f>'[1]Замеры ИСК'!Y191</f>
        <v>39</v>
      </c>
      <c r="H259" s="11">
        <f>'[1]Замеры ИСК'!G190</f>
        <v>102</v>
      </c>
      <c r="I259" s="11">
        <f>'[1]Замеры ИСК'!L190</f>
        <v>186</v>
      </c>
      <c r="J259" s="11"/>
      <c r="K259" s="11">
        <f>'[1]Замеры ИСК'!N190</f>
        <v>210</v>
      </c>
      <c r="L259" s="11"/>
      <c r="M259" s="11">
        <f>'[1]Замеры ИСК'!Y190</f>
        <v>162</v>
      </c>
      <c r="N259" s="11">
        <f>'[1]Замеры ИСК'!G188</f>
        <v>3</v>
      </c>
      <c r="O259" s="11">
        <f>'[1]Замеры ИСК'!L188</f>
        <v>3</v>
      </c>
      <c r="P259" s="11"/>
      <c r="Q259" s="11">
        <f>'[1]Замеры ИСК'!N188</f>
        <v>3</v>
      </c>
      <c r="R259" s="11"/>
      <c r="S259" s="43">
        <f>'[1]Замеры ИСК'!Y188</f>
        <v>0</v>
      </c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 x14ac:dyDescent="0.25">
      <c r="A260" s="11" t="s">
        <v>7</v>
      </c>
      <c r="B260" s="43">
        <v>6.1</v>
      </c>
      <c r="C260" s="43">
        <v>6.1</v>
      </c>
      <c r="D260" s="43"/>
      <c r="E260" s="43">
        <v>6.1</v>
      </c>
      <c r="F260" s="11"/>
      <c r="G260" s="11">
        <v>6.1</v>
      </c>
      <c r="H260" s="11">
        <v>6.1</v>
      </c>
      <c r="I260" s="11">
        <v>6.1</v>
      </c>
      <c r="J260" s="11"/>
      <c r="K260" s="11">
        <v>6.1</v>
      </c>
      <c r="L260" s="11"/>
      <c r="M260" s="11">
        <v>6.1</v>
      </c>
      <c r="N260" s="11">
        <v>6.3</v>
      </c>
      <c r="O260" s="11">
        <v>6.24</v>
      </c>
      <c r="P260" s="11"/>
      <c r="Q260" s="11">
        <v>6.24</v>
      </c>
      <c r="R260" s="11"/>
      <c r="S260" s="11">
        <v>6.34</v>
      </c>
      <c r="T260" s="14"/>
      <c r="U260" s="14"/>
      <c r="V260" s="14"/>
      <c r="W260" s="14"/>
      <c r="X260" s="14"/>
      <c r="Y260" s="14"/>
      <c r="Z260" s="14"/>
      <c r="AA260" s="14"/>
      <c r="AB260" s="14"/>
    </row>
    <row r="261" spans="1:28" x14ac:dyDescent="0.25">
      <c r="A261" s="11" t="s">
        <v>8</v>
      </c>
      <c r="B261" s="13">
        <f>1.732*B260*(B259/1000)*0.8</f>
        <v>0.26201695999999997</v>
      </c>
      <c r="C261" s="13">
        <f>1.732*C260*(C259/1000)*0.8</f>
        <v>0.63391200000000003</v>
      </c>
      <c r="D261" s="13"/>
      <c r="E261" s="13">
        <f t="shared" ref="E261" si="79">1.732*E260*(E259/1000)*0.8</f>
        <v>0.73533791999999998</v>
      </c>
      <c r="F261" s="13"/>
      <c r="G261" s="13">
        <f>1.732*G260*(G259/1000)*0.8</f>
        <v>0.32963424000000002</v>
      </c>
      <c r="H261" s="13">
        <f>1.732*B260*(B259/1000)*0.8</f>
        <v>0.26201695999999997</v>
      </c>
      <c r="I261" s="13">
        <f>1.732*C260*(C259/1000)*0.8</f>
        <v>0.63391200000000003</v>
      </c>
      <c r="J261" s="13"/>
      <c r="K261" s="13">
        <f t="shared" ref="K261" si="80">1.732*E260*(E259/1000)*0.8</f>
        <v>0.73533791999999998</v>
      </c>
      <c r="L261" s="13"/>
      <c r="M261" s="13">
        <f>1.732*G260*(G259/1000)*0.8</f>
        <v>0.32963424000000002</v>
      </c>
      <c r="N261" s="13">
        <f>1.732*B260*(B259/1000)*0.8</f>
        <v>0.26201695999999997</v>
      </c>
      <c r="O261" s="13">
        <f>1.732*C260*(C259/1000)*0.8</f>
        <v>0.63391200000000003</v>
      </c>
      <c r="P261" s="13"/>
      <c r="Q261" s="13">
        <f t="shared" ref="Q261" si="81">1.732*E260*(E259/1000)*0.8</f>
        <v>0.73533791999999998</v>
      </c>
      <c r="R261" s="13"/>
      <c r="S261" s="13">
        <f>1.732*G260*(G259/1000)*0.8</f>
        <v>0.32963424000000002</v>
      </c>
      <c r="T261" s="14"/>
      <c r="U261" s="14"/>
      <c r="V261" s="14"/>
      <c r="W261" s="14"/>
      <c r="X261" s="14"/>
      <c r="Y261" s="14"/>
      <c r="Z261" s="14"/>
      <c r="AA261" s="14"/>
      <c r="AB261" s="14"/>
    </row>
    <row r="262" spans="1:28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spans="1:28" x14ac:dyDescent="0.25">
      <c r="A263" s="21" t="s">
        <v>12</v>
      </c>
      <c r="B263" s="18" t="s">
        <v>13</v>
      </c>
      <c r="C263" s="22" t="str">
        <f>'[1]Замеры РП'!$E$4</f>
        <v>4.00</v>
      </c>
      <c r="D263" s="18" t="s">
        <v>14</v>
      </c>
      <c r="E263" s="25">
        <f>B259+H259+O259</f>
        <v>136</v>
      </c>
      <c r="F263" s="14" t="s">
        <v>15</v>
      </c>
      <c r="G263" s="14"/>
      <c r="H263" s="18" t="s">
        <v>16</v>
      </c>
      <c r="I263" s="84">
        <f>SUM(B261,H261,N261)</f>
        <v>0.7860508799999999</v>
      </c>
      <c r="J263" s="14" t="s">
        <v>17</v>
      </c>
      <c r="K263" s="18"/>
      <c r="L263" s="18"/>
      <c r="M263" s="18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spans="1:28" x14ac:dyDescent="0.25">
      <c r="A264" s="14"/>
      <c r="B264" s="18" t="s">
        <v>13</v>
      </c>
      <c r="C264" s="22" t="str">
        <f>'[1]Замеры РП'!$F$4</f>
        <v>9.00</v>
      </c>
      <c r="D264" s="18" t="s">
        <v>14</v>
      </c>
      <c r="E264" s="25">
        <f>C259+I259+O259</f>
        <v>264</v>
      </c>
      <c r="F264" s="14" t="s">
        <v>15</v>
      </c>
      <c r="G264" s="14"/>
      <c r="H264" s="18" t="s">
        <v>16</v>
      </c>
      <c r="I264" s="84">
        <f>C261+I261+O261</f>
        <v>1.9017360000000001</v>
      </c>
      <c r="J264" s="14" t="s">
        <v>17</v>
      </c>
      <c r="K264" s="18"/>
      <c r="L264" s="18"/>
      <c r="M264" s="18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spans="1:28" x14ac:dyDescent="0.25">
      <c r="A265" s="14"/>
      <c r="B265" s="18" t="s">
        <v>13</v>
      </c>
      <c r="C265" s="22" t="s">
        <v>18</v>
      </c>
      <c r="D265" s="18" t="s">
        <v>14</v>
      </c>
      <c r="E265" s="25">
        <f>E259+K259+Q259</f>
        <v>300</v>
      </c>
      <c r="F265" s="14" t="s">
        <v>15</v>
      </c>
      <c r="G265" s="14"/>
      <c r="H265" s="18" t="s">
        <v>16</v>
      </c>
      <c r="I265" s="84">
        <f>E261+K261+Q261</f>
        <v>2.2060137599999998</v>
      </c>
      <c r="J265" s="14" t="s">
        <v>17</v>
      </c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spans="1:28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28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spans="1:28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spans="1:28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 x14ac:dyDescent="0.25">
      <c r="A270" s="19" t="s">
        <v>83</v>
      </c>
      <c r="B270" s="14"/>
      <c r="C270" s="14"/>
      <c r="E270" s="85" t="s">
        <v>13</v>
      </c>
      <c r="F270" s="86" t="str">
        <f>'[1]Замеры РП'!$E$4</f>
        <v>4.00</v>
      </c>
      <c r="G270" s="85" t="s">
        <v>14</v>
      </c>
      <c r="H270" s="87">
        <f>E15+E34+E63+E74+E96+E112+E134+E150+E162+E185+E205+E226+E215</f>
        <v>5570.7800000000007</v>
      </c>
      <c r="I270" s="87"/>
      <c r="J270" s="19" t="s">
        <v>15</v>
      </c>
      <c r="K270" s="85" t="s">
        <v>16</v>
      </c>
      <c r="L270" s="88">
        <f>I15+I34+I63+I74+I96+I112+I134+I150+I162+I185+I205+I226+I215</f>
        <v>48.158564693439999</v>
      </c>
      <c r="M270" s="88"/>
      <c r="N270" s="19" t="s">
        <v>17</v>
      </c>
      <c r="O270" s="89"/>
      <c r="P270" s="85" t="s">
        <v>13</v>
      </c>
      <c r="Q270" s="86" t="s">
        <v>18</v>
      </c>
      <c r="R270" s="85" t="s">
        <v>14</v>
      </c>
      <c r="S270" s="90">
        <f>E18+E36+E65+E76+E98+E114+E136+E152+E164+E187+E207+E217+E228</f>
        <v>9703.5499999999993</v>
      </c>
      <c r="T270" s="90"/>
      <c r="U270" s="19" t="s">
        <v>15</v>
      </c>
      <c r="V270" s="85" t="s">
        <v>16</v>
      </c>
      <c r="W270" s="88">
        <f>I18+I36+I65+I76+I98+I114+I136+I152+I164+I187+I207+I217+I228</f>
        <v>83.721291296000004</v>
      </c>
      <c r="X270" s="88"/>
      <c r="Y270" s="19" t="s">
        <v>17</v>
      </c>
      <c r="Z270" s="14"/>
      <c r="AA270" s="14"/>
      <c r="AB270" s="14"/>
    </row>
    <row r="271" spans="1:28" x14ac:dyDescent="0.25">
      <c r="A271" s="91" t="s">
        <v>84</v>
      </c>
      <c r="B271" s="91"/>
      <c r="C271" s="91"/>
      <c r="E271" s="85" t="s">
        <v>13</v>
      </c>
      <c r="F271" s="86" t="str">
        <f>'[1]Замеры РП'!$F$4</f>
        <v>9.00</v>
      </c>
      <c r="G271" s="85" t="s">
        <v>14</v>
      </c>
      <c r="H271" s="92">
        <f>E16+E35+E64+E75+E97+E113+E135+E151+E163+E186+E206+E227+E216</f>
        <v>9190.4500000000007</v>
      </c>
      <c r="I271" s="92"/>
      <c r="J271" s="19" t="s">
        <v>15</v>
      </c>
      <c r="K271" s="85" t="s">
        <v>16</v>
      </c>
      <c r="L271" s="88">
        <f>I16+I35+I64+I75+I97+I113+I135+I151+I163+I186+I206+I227+I216</f>
        <v>79.328074127359997</v>
      </c>
      <c r="M271" s="88"/>
      <c r="N271" s="19" t="s">
        <v>17</v>
      </c>
      <c r="O271" s="89"/>
      <c r="P271" s="93"/>
      <c r="Q271" s="94"/>
      <c r="R271" s="93"/>
      <c r="S271" s="95"/>
      <c r="T271" s="95"/>
      <c r="U271" s="96"/>
      <c r="V271" s="93"/>
      <c r="W271" s="97"/>
      <c r="X271" s="97"/>
      <c r="Y271" s="96"/>
      <c r="Z271" s="14"/>
      <c r="AA271" s="14"/>
      <c r="AB271" s="14"/>
    </row>
    <row r="272" spans="1:28" x14ac:dyDescent="0.25">
      <c r="A272" s="19"/>
      <c r="B272" s="14"/>
      <c r="C272" s="14"/>
      <c r="E272" s="85"/>
      <c r="F272" s="86"/>
      <c r="G272" s="93"/>
      <c r="H272" s="98"/>
      <c r="I272" s="98"/>
      <c r="J272" s="96"/>
      <c r="K272" s="93"/>
      <c r="L272" s="97"/>
      <c r="M272" s="97"/>
      <c r="N272" s="96"/>
      <c r="O272" s="89"/>
      <c r="P272" s="93"/>
      <c r="Q272" s="99"/>
      <c r="R272" s="93"/>
      <c r="S272" s="95"/>
      <c r="T272" s="95"/>
      <c r="U272" s="96"/>
      <c r="V272" s="93"/>
      <c r="W272" s="100"/>
      <c r="X272" s="100"/>
      <c r="Y272" s="96"/>
      <c r="Z272" s="14"/>
      <c r="AA272" s="14"/>
      <c r="AB272" s="14"/>
    </row>
    <row r="273" spans="1:28" x14ac:dyDescent="0.25">
      <c r="A273" s="19"/>
      <c r="B273" s="14"/>
      <c r="C273" s="14"/>
      <c r="O273" s="89"/>
      <c r="R273" s="19"/>
      <c r="S273" s="19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x14ac:dyDescent="0.25">
      <c r="A274" s="19"/>
      <c r="B274" s="14"/>
      <c r="C274" s="14"/>
      <c r="O274" s="89"/>
      <c r="R274" s="19"/>
      <c r="S274" s="19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x14ac:dyDescent="0.25">
      <c r="A275" s="19" t="s">
        <v>83</v>
      </c>
      <c r="B275" s="14"/>
      <c r="C275" s="14"/>
      <c r="E275" s="85" t="s">
        <v>13</v>
      </c>
      <c r="F275" s="86" t="str">
        <f>'[1]Замеры РП'!$E$4</f>
        <v>4.00</v>
      </c>
      <c r="G275" s="85" t="s">
        <v>14</v>
      </c>
      <c r="H275" s="101">
        <f>N250</f>
        <v>264.49</v>
      </c>
      <c r="I275" s="102"/>
      <c r="J275" s="19" t="s">
        <v>15</v>
      </c>
      <c r="K275" s="85" t="s">
        <v>16</v>
      </c>
      <c r="L275" s="103">
        <f>Q250</f>
        <v>2.3213286572800005</v>
      </c>
      <c r="M275" s="103"/>
      <c r="N275" s="19" t="s">
        <v>17</v>
      </c>
      <c r="O275" s="89"/>
      <c r="P275" s="85" t="s">
        <v>13</v>
      </c>
      <c r="Q275" s="86" t="s">
        <v>18</v>
      </c>
      <c r="R275" s="85" t="s">
        <v>14</v>
      </c>
      <c r="S275" s="87">
        <f>N252</f>
        <v>427.12</v>
      </c>
      <c r="T275" s="91"/>
      <c r="U275" s="19" t="s">
        <v>15</v>
      </c>
      <c r="V275" s="85" t="s">
        <v>16</v>
      </c>
      <c r="W275" s="103">
        <f>Q252</f>
        <v>3.7757954713600004</v>
      </c>
      <c r="X275" s="102"/>
      <c r="Y275" s="19" t="s">
        <v>17</v>
      </c>
      <c r="Z275" s="14"/>
      <c r="AA275" s="14"/>
      <c r="AB275" s="14"/>
    </row>
    <row r="276" spans="1:28" x14ac:dyDescent="0.25">
      <c r="A276" s="91" t="s">
        <v>85</v>
      </c>
      <c r="B276" s="91"/>
      <c r="C276" s="91"/>
      <c r="E276" s="85" t="s">
        <v>13</v>
      </c>
      <c r="F276" s="86" t="str">
        <f>'[1]Замеры РП'!$F$4</f>
        <v>9.00</v>
      </c>
      <c r="G276" s="85" t="s">
        <v>14</v>
      </c>
      <c r="H276" s="101">
        <f>N251</f>
        <v>450.25</v>
      </c>
      <c r="I276" s="102"/>
      <c r="J276" s="19" t="s">
        <v>15</v>
      </c>
      <c r="K276" s="85" t="s">
        <v>16</v>
      </c>
      <c r="L276" s="103">
        <f>Q251</f>
        <v>3.9802676319999999</v>
      </c>
      <c r="M276" s="102"/>
      <c r="N276" s="19" t="s">
        <v>17</v>
      </c>
      <c r="O276" s="89"/>
      <c r="R276" s="19"/>
      <c r="S276" s="19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x14ac:dyDescent="0.25">
      <c r="A277" s="19"/>
      <c r="B277" s="14"/>
      <c r="C277" s="14"/>
      <c r="O277" s="89"/>
      <c r="R277" s="19"/>
      <c r="S277" s="19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x14ac:dyDescent="0.25">
      <c r="A278" s="19"/>
      <c r="B278" s="14"/>
      <c r="C278" s="14"/>
      <c r="O278" s="89"/>
      <c r="R278" s="19"/>
      <c r="S278" s="19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x14ac:dyDescent="0.25">
      <c r="A279" s="19"/>
      <c r="B279" s="14"/>
      <c r="C279" s="14"/>
      <c r="E279" s="85"/>
      <c r="F279" s="85"/>
      <c r="G279" s="104"/>
      <c r="I279" s="105"/>
      <c r="J279" s="85"/>
      <c r="K279" s="24"/>
      <c r="L279" s="106"/>
      <c r="M279" s="106"/>
      <c r="O279" s="89"/>
      <c r="R279" s="19"/>
      <c r="S279" s="19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x14ac:dyDescent="0.25">
      <c r="A280" s="19" t="s">
        <v>83</v>
      </c>
      <c r="B280" s="14"/>
      <c r="C280" s="14"/>
      <c r="E280" s="85" t="s">
        <v>13</v>
      </c>
      <c r="F280" s="86" t="str">
        <f>'[1]Замеры РП'!$E$4</f>
        <v>4.00</v>
      </c>
      <c r="G280" s="85" t="s">
        <v>14</v>
      </c>
      <c r="H280" s="87">
        <f>E263</f>
        <v>136</v>
      </c>
      <c r="I280" s="87"/>
      <c r="J280" s="19" t="s">
        <v>15</v>
      </c>
      <c r="K280" s="85" t="s">
        <v>16</v>
      </c>
      <c r="L280" s="88">
        <f>I263</f>
        <v>0.7860508799999999</v>
      </c>
      <c r="M280" s="88"/>
      <c r="N280" s="19" t="s">
        <v>17</v>
      </c>
      <c r="O280" s="89"/>
      <c r="P280" s="85" t="s">
        <v>13</v>
      </c>
      <c r="Q280" s="86" t="s">
        <v>18</v>
      </c>
      <c r="R280" s="85" t="s">
        <v>14</v>
      </c>
      <c r="S280" s="87">
        <f>E265</f>
        <v>300</v>
      </c>
      <c r="T280" s="87"/>
      <c r="U280" s="19" t="s">
        <v>15</v>
      </c>
      <c r="V280" s="85" t="s">
        <v>16</v>
      </c>
      <c r="W280" s="88">
        <f>I265</f>
        <v>2.2060137599999998</v>
      </c>
      <c r="X280" s="88"/>
      <c r="Y280" s="19" t="s">
        <v>17</v>
      </c>
      <c r="Z280" s="14"/>
      <c r="AA280" s="14"/>
      <c r="AB280" s="14"/>
    </row>
    <row r="281" spans="1:28" x14ac:dyDescent="0.25">
      <c r="A281" s="102" t="s">
        <v>86</v>
      </c>
      <c r="B281" s="102"/>
      <c r="C281" s="102"/>
      <c r="E281" s="85" t="s">
        <v>13</v>
      </c>
      <c r="F281" s="86" t="str">
        <f>'[1]Замеры РП'!$F$4</f>
        <v>9.00</v>
      </c>
      <c r="G281" s="85" t="s">
        <v>14</v>
      </c>
      <c r="H281" s="87">
        <f>E264</f>
        <v>264</v>
      </c>
      <c r="I281" s="87"/>
      <c r="J281" s="19" t="s">
        <v>15</v>
      </c>
      <c r="K281" s="85" t="s">
        <v>16</v>
      </c>
      <c r="L281" s="88">
        <f>I264</f>
        <v>1.9017360000000001</v>
      </c>
      <c r="M281" s="88"/>
      <c r="N281" s="19" t="s">
        <v>17</v>
      </c>
      <c r="O281" s="89"/>
      <c r="P281" s="85"/>
      <c r="Q281" s="86"/>
      <c r="R281" s="85"/>
      <c r="S281" s="107"/>
      <c r="T281" s="107"/>
      <c r="U281" s="19"/>
      <c r="V281" s="85"/>
      <c r="W281" s="88"/>
      <c r="X281" s="88"/>
      <c r="Y281" s="19"/>
      <c r="Z281" s="14"/>
      <c r="AA281" s="14"/>
      <c r="AB281" s="14"/>
    </row>
    <row r="282" spans="1:28" x14ac:dyDescent="0.25">
      <c r="A282" s="19"/>
      <c r="B282" s="14"/>
      <c r="C282" s="14"/>
      <c r="E282" s="85"/>
      <c r="F282" s="86"/>
      <c r="G282" s="85"/>
      <c r="H282" s="107"/>
      <c r="I282" s="107"/>
      <c r="J282" s="19"/>
      <c r="K282" s="85"/>
      <c r="L282" s="88"/>
      <c r="M282" s="88"/>
      <c r="N282" s="19"/>
      <c r="O282" s="89"/>
      <c r="P282" s="85"/>
      <c r="Q282" s="108"/>
      <c r="R282" s="85"/>
      <c r="S282" s="109"/>
      <c r="T282" s="109"/>
      <c r="U282" s="19"/>
      <c r="V282" s="85"/>
      <c r="W282" s="110"/>
      <c r="X282" s="110"/>
      <c r="Y282" s="19"/>
      <c r="Z282" s="14"/>
      <c r="AA282" s="14"/>
      <c r="AB282" s="14"/>
    </row>
    <row r="283" spans="1:28" x14ac:dyDescent="0.25">
      <c r="A283" s="19"/>
      <c r="B283" s="14"/>
      <c r="C283" s="14"/>
      <c r="O283" s="89"/>
      <c r="R283" s="19"/>
      <c r="S283" s="19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x14ac:dyDescent="0.25">
      <c r="A284" s="19"/>
      <c r="B284" s="14"/>
      <c r="C284" s="14"/>
      <c r="O284" s="89"/>
      <c r="R284" s="19"/>
      <c r="S284" s="19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 x14ac:dyDescent="0.25">
      <c r="A285" s="19"/>
      <c r="B285" s="14"/>
      <c r="C285" s="14"/>
      <c r="E285" s="85"/>
      <c r="F285" s="85"/>
      <c r="G285" s="104"/>
      <c r="I285" s="105"/>
      <c r="J285" s="85"/>
      <c r="K285" s="24"/>
      <c r="L285" s="106"/>
      <c r="M285" s="106"/>
      <c r="O285" s="89"/>
      <c r="R285" s="19"/>
      <c r="S285" s="19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x14ac:dyDescent="0.25">
      <c r="A286" s="19" t="s">
        <v>87</v>
      </c>
      <c r="B286" s="14"/>
      <c r="C286" s="14"/>
      <c r="E286" s="85" t="s">
        <v>13</v>
      </c>
      <c r="F286" s="86" t="str">
        <f>'[1]Замеры РП'!$E$4</f>
        <v>4.00</v>
      </c>
      <c r="G286" s="85" t="s">
        <v>14</v>
      </c>
      <c r="H286" s="87">
        <f>E174</f>
        <v>147</v>
      </c>
      <c r="I286" s="87"/>
      <c r="J286" s="19" t="s">
        <v>15</v>
      </c>
      <c r="K286" s="85" t="s">
        <v>16</v>
      </c>
      <c r="L286" s="88">
        <f>I174</f>
        <v>1.2606465920000001</v>
      </c>
      <c r="M286" s="88"/>
      <c r="N286" s="19" t="s">
        <v>17</v>
      </c>
      <c r="O286" s="89"/>
      <c r="P286" s="85" t="s">
        <v>13</v>
      </c>
      <c r="Q286" s="86" t="s">
        <v>18</v>
      </c>
      <c r="R286" s="85" t="s">
        <v>14</v>
      </c>
      <c r="S286" s="87">
        <f>E176</f>
        <v>291</v>
      </c>
      <c r="T286" s="87"/>
      <c r="U286" s="19" t="s">
        <v>15</v>
      </c>
      <c r="V286" s="85" t="s">
        <v>16</v>
      </c>
      <c r="W286" s="88">
        <f>I176</f>
        <v>2.5025321600000003</v>
      </c>
      <c r="X286" s="88"/>
      <c r="Y286" s="19" t="s">
        <v>17</v>
      </c>
      <c r="Z286" s="14"/>
      <c r="AA286" s="14"/>
      <c r="AB286" s="14"/>
    </row>
    <row r="287" spans="1:28" x14ac:dyDescent="0.25">
      <c r="A287" s="19"/>
      <c r="B287" s="14"/>
      <c r="C287" s="14"/>
      <c r="E287" s="85" t="s">
        <v>13</v>
      </c>
      <c r="F287" s="86" t="str">
        <f>'[1]Замеры РП'!$F$4</f>
        <v>9.00</v>
      </c>
      <c r="G287" s="85" t="s">
        <v>14</v>
      </c>
      <c r="H287" s="87">
        <f>E175</f>
        <v>329</v>
      </c>
      <c r="I287" s="87"/>
      <c r="J287" s="19" t="s">
        <v>15</v>
      </c>
      <c r="K287" s="85" t="s">
        <v>16</v>
      </c>
      <c r="L287" s="88">
        <f>I175</f>
        <v>2.8030688000000001</v>
      </c>
      <c r="M287" s="88"/>
      <c r="N287" s="19" t="s">
        <v>17</v>
      </c>
      <c r="O287" s="89"/>
      <c r="P287" s="85"/>
      <c r="Q287" s="86"/>
      <c r="R287" s="85"/>
      <c r="S287" s="87"/>
      <c r="T287" s="87"/>
      <c r="U287" s="19"/>
      <c r="V287" s="85"/>
      <c r="W287" s="88"/>
      <c r="X287" s="88"/>
      <c r="Y287" s="19"/>
      <c r="Z287" s="14"/>
      <c r="AA287" s="14"/>
      <c r="AB287" s="14"/>
    </row>
    <row r="288" spans="1:28" x14ac:dyDescent="0.25">
      <c r="A288" s="19"/>
      <c r="B288" s="14"/>
      <c r="C288" s="14"/>
      <c r="E288" s="85"/>
      <c r="F288" s="86"/>
      <c r="G288" s="85"/>
      <c r="H288" s="87"/>
      <c r="I288" s="87"/>
      <c r="J288" s="19"/>
      <c r="K288" s="85"/>
      <c r="L288" s="88"/>
      <c r="M288" s="88"/>
      <c r="N288" s="19"/>
      <c r="O288" s="89"/>
      <c r="P288" s="85"/>
      <c r="Q288" s="108"/>
      <c r="R288" s="85"/>
      <c r="S288" s="92"/>
      <c r="T288" s="92"/>
      <c r="U288" s="19"/>
      <c r="V288" s="85"/>
      <c r="W288" s="88"/>
      <c r="X288" s="88"/>
      <c r="Y288" s="19"/>
      <c r="Z288" s="14"/>
      <c r="AA288" s="14"/>
      <c r="AB288" s="14"/>
    </row>
    <row r="289" spans="1:28" x14ac:dyDescent="0.25">
      <c r="A289" s="19"/>
      <c r="B289" s="14"/>
      <c r="C289" s="14"/>
      <c r="O289" s="89"/>
      <c r="R289" s="19"/>
      <c r="S289" s="19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 x14ac:dyDescent="0.25">
      <c r="A290" s="19"/>
      <c r="B290" s="14"/>
      <c r="C290" s="14"/>
      <c r="O290" s="89"/>
      <c r="R290" s="19"/>
      <c r="S290" s="19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 x14ac:dyDescent="0.25">
      <c r="A291" s="19"/>
      <c r="B291" s="14"/>
      <c r="C291" s="14"/>
      <c r="E291" s="85"/>
      <c r="F291" s="85"/>
      <c r="G291" s="104"/>
      <c r="I291" s="105"/>
      <c r="J291" s="85"/>
      <c r="K291" s="111"/>
      <c r="L291" s="106"/>
      <c r="M291" s="106"/>
      <c r="O291" s="89"/>
      <c r="R291" s="19"/>
      <c r="S291" s="19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x14ac:dyDescent="0.25">
      <c r="A292" s="19" t="s">
        <v>88</v>
      </c>
      <c r="B292" s="14"/>
      <c r="C292" s="14"/>
      <c r="E292" s="85" t="s">
        <v>13</v>
      </c>
      <c r="F292" s="86" t="str">
        <f>'[1]Замеры РП'!$E$4</f>
        <v>4.00</v>
      </c>
      <c r="G292" s="85" t="s">
        <v>14</v>
      </c>
      <c r="H292" s="87">
        <f>E238</f>
        <v>189</v>
      </c>
      <c r="I292" s="87"/>
      <c r="J292" s="19" t="s">
        <v>15</v>
      </c>
      <c r="K292" s="85" t="s">
        <v>16</v>
      </c>
      <c r="L292" s="88">
        <f>I238</f>
        <v>1.6236460800000001</v>
      </c>
      <c r="M292" s="88"/>
      <c r="N292" s="19" t="s">
        <v>17</v>
      </c>
      <c r="O292" s="89"/>
      <c r="P292" s="85" t="s">
        <v>13</v>
      </c>
      <c r="Q292" s="86" t="s">
        <v>18</v>
      </c>
      <c r="R292" s="85" t="s">
        <v>14</v>
      </c>
      <c r="S292" s="87">
        <f>E240</f>
        <v>259</v>
      </c>
      <c r="T292" s="87"/>
      <c r="U292" s="19" t="s">
        <v>15</v>
      </c>
      <c r="V292" s="85" t="s">
        <v>16</v>
      </c>
      <c r="W292" s="88">
        <f>I240</f>
        <v>2.2249964800000002</v>
      </c>
      <c r="X292" s="88"/>
      <c r="Y292" s="19" t="s">
        <v>17</v>
      </c>
      <c r="Z292" s="14"/>
      <c r="AA292" s="14"/>
      <c r="AB292" s="14"/>
    </row>
    <row r="293" spans="1:28" x14ac:dyDescent="0.25">
      <c r="A293" s="14"/>
      <c r="B293" s="14"/>
      <c r="C293" s="14"/>
      <c r="E293" s="85" t="s">
        <v>13</v>
      </c>
      <c r="F293" s="86" t="str">
        <f>'[1]Замеры РП'!$F$4</f>
        <v>9.00</v>
      </c>
      <c r="G293" s="85" t="s">
        <v>14</v>
      </c>
      <c r="H293" s="87">
        <f>E239</f>
        <v>238</v>
      </c>
      <c r="I293" s="87"/>
      <c r="J293" s="19" t="s">
        <v>15</v>
      </c>
      <c r="K293" s="85" t="s">
        <v>16</v>
      </c>
      <c r="L293" s="88">
        <f>I239</f>
        <v>2.0445913600000001</v>
      </c>
      <c r="M293" s="88"/>
      <c r="N293" s="19" t="s">
        <v>17</v>
      </c>
      <c r="O293" s="89"/>
      <c r="P293" s="85"/>
      <c r="Q293" s="86"/>
      <c r="R293" s="85"/>
      <c r="S293" s="87"/>
      <c r="T293" s="87"/>
      <c r="U293" s="19"/>
      <c r="V293" s="85"/>
      <c r="W293" s="88"/>
      <c r="X293" s="88"/>
      <c r="Y293" s="19"/>
      <c r="Z293" s="14"/>
      <c r="AA293" s="14"/>
      <c r="AB293" s="14"/>
    </row>
    <row r="294" spans="1:28" x14ac:dyDescent="0.25">
      <c r="A294" s="14"/>
      <c r="B294" s="14"/>
      <c r="C294" s="14"/>
      <c r="E294" s="85"/>
      <c r="F294" s="86"/>
      <c r="G294" s="85"/>
      <c r="H294" s="87"/>
      <c r="I294" s="87"/>
      <c r="J294" s="19"/>
      <c r="K294" s="85"/>
      <c r="L294" s="88"/>
      <c r="M294" s="88"/>
      <c r="N294" s="19"/>
      <c r="O294" s="89"/>
      <c r="P294" s="85"/>
      <c r="Q294" s="108"/>
      <c r="R294" s="85"/>
      <c r="S294" s="87"/>
      <c r="T294" s="87"/>
      <c r="U294" s="19"/>
      <c r="V294" s="85"/>
      <c r="W294" s="88"/>
      <c r="X294" s="88"/>
      <c r="Y294" s="19"/>
      <c r="Z294" s="14"/>
      <c r="AA294" s="14"/>
      <c r="AB294" s="14"/>
    </row>
    <row r="295" spans="1:28" x14ac:dyDescent="0.25">
      <c r="A295" s="14"/>
      <c r="B295" s="14"/>
      <c r="C295" s="14"/>
      <c r="D295" s="14"/>
      <c r="O295" s="89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x14ac:dyDescent="0.25">
      <c r="A296" s="14"/>
      <c r="B296" s="14"/>
      <c r="C296" s="14"/>
      <c r="D296" s="14"/>
      <c r="O296" s="89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x14ac:dyDescent="0.25">
      <c r="A297" s="14"/>
      <c r="B297" s="14"/>
      <c r="C297" s="14"/>
      <c r="D297" s="14"/>
      <c r="E297" s="14"/>
      <c r="F297" s="14"/>
      <c r="G297" s="14"/>
      <c r="I297" s="14"/>
      <c r="J297" s="14"/>
      <c r="K297" s="14"/>
      <c r="L297" s="14"/>
      <c r="M297" s="14"/>
      <c r="N297" s="14"/>
      <c r="O297" s="89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x14ac:dyDescent="0.25">
      <c r="A298" s="19" t="s">
        <v>89</v>
      </c>
      <c r="B298" s="14"/>
      <c r="C298" s="14"/>
      <c r="D298" s="14"/>
      <c r="E298" s="85" t="s">
        <v>13</v>
      </c>
      <c r="F298" s="86" t="str">
        <f>'[1]Замеры РП'!$E$4</f>
        <v>4.00</v>
      </c>
      <c r="G298" s="85" t="s">
        <v>14</v>
      </c>
      <c r="H298" s="87">
        <f>T226</f>
        <v>0</v>
      </c>
      <c r="I298" s="87"/>
      <c r="J298" s="19" t="s">
        <v>15</v>
      </c>
      <c r="K298" s="85" t="s">
        <v>16</v>
      </c>
      <c r="L298" s="88">
        <f>W226</f>
        <v>0</v>
      </c>
      <c r="M298" s="88"/>
      <c r="N298" s="19" t="s">
        <v>17</v>
      </c>
      <c r="O298" s="89"/>
      <c r="P298" s="85" t="s">
        <v>13</v>
      </c>
      <c r="Q298" s="86" t="s">
        <v>18</v>
      </c>
      <c r="R298" s="85" t="s">
        <v>14</v>
      </c>
      <c r="S298" s="87">
        <f>T228</f>
        <v>0</v>
      </c>
      <c r="T298" s="87"/>
      <c r="U298" s="19" t="s">
        <v>15</v>
      </c>
      <c r="V298" s="85" t="s">
        <v>16</v>
      </c>
      <c r="W298" s="88">
        <f>W228</f>
        <v>0</v>
      </c>
      <c r="X298" s="88"/>
      <c r="Y298" s="19" t="s">
        <v>17</v>
      </c>
      <c r="Z298" s="14"/>
      <c r="AA298" s="14"/>
      <c r="AB298" s="14"/>
    </row>
    <row r="299" spans="1:28" x14ac:dyDescent="0.25">
      <c r="A299" s="19"/>
      <c r="B299" s="14"/>
      <c r="C299" s="14"/>
      <c r="D299" s="14"/>
      <c r="E299" s="85" t="s">
        <v>13</v>
      </c>
      <c r="F299" s="86" t="str">
        <f>'[1]Замеры РП'!$F$4</f>
        <v>9.00</v>
      </c>
      <c r="G299" s="85" t="s">
        <v>14</v>
      </c>
      <c r="H299" s="87">
        <f>T227</f>
        <v>0</v>
      </c>
      <c r="I299" s="87"/>
      <c r="J299" s="19" t="s">
        <v>15</v>
      </c>
      <c r="K299" s="85" t="s">
        <v>16</v>
      </c>
      <c r="L299" s="88">
        <f>W227</f>
        <v>0</v>
      </c>
      <c r="M299" s="88"/>
      <c r="N299" s="19" t="s">
        <v>17</v>
      </c>
      <c r="O299" s="89"/>
      <c r="P299" s="85"/>
      <c r="Q299" s="86"/>
      <c r="R299" s="85"/>
      <c r="S299" s="87"/>
      <c r="T299" s="87"/>
      <c r="U299" s="19"/>
      <c r="V299" s="85"/>
      <c r="W299" s="88"/>
      <c r="X299" s="88"/>
      <c r="Y299" s="112"/>
      <c r="Z299" s="14"/>
      <c r="AA299" s="14"/>
      <c r="AB299" s="14"/>
    </row>
    <row r="300" spans="1:28" x14ac:dyDescent="0.25">
      <c r="A300" s="19"/>
      <c r="B300" s="14"/>
      <c r="C300" s="14"/>
      <c r="D300" s="14"/>
      <c r="E300" s="85"/>
      <c r="F300" s="86"/>
      <c r="G300" s="85"/>
      <c r="H300" s="87"/>
      <c r="I300" s="87"/>
      <c r="J300" s="19"/>
      <c r="K300" s="85"/>
      <c r="L300" s="88"/>
      <c r="M300" s="88"/>
      <c r="N300" s="19"/>
      <c r="O300" s="89"/>
      <c r="P300" s="85"/>
      <c r="Q300" s="108"/>
      <c r="R300" s="85"/>
      <c r="S300" s="87"/>
      <c r="T300" s="87"/>
      <c r="U300" s="19"/>
      <c r="V300" s="85"/>
      <c r="W300" s="88"/>
      <c r="X300" s="88"/>
      <c r="Y300" s="112"/>
      <c r="Z300" s="14"/>
      <c r="AA300" s="14"/>
      <c r="AB300" s="14"/>
    </row>
    <row r="301" spans="1:28" x14ac:dyDescent="0.25">
      <c r="A301" s="19"/>
      <c r="B301" s="14"/>
      <c r="C301" s="14"/>
      <c r="D301" s="14"/>
      <c r="O301" s="89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x14ac:dyDescent="0.25">
      <c r="A302" s="113"/>
      <c r="B302" s="114"/>
      <c r="C302" s="114"/>
      <c r="D302" s="114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4"/>
      <c r="AA302" s="14"/>
      <c r="AB302" s="14"/>
    </row>
    <row r="303" spans="1:28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ht="15.75" x14ac:dyDescent="0.25">
      <c r="A304" s="115" t="s">
        <v>90</v>
      </c>
      <c r="B304" s="116"/>
      <c r="C304" s="116"/>
      <c r="D304" s="116"/>
      <c r="E304" s="116"/>
      <c r="F304" s="117"/>
      <c r="G304" s="118"/>
      <c r="H304" s="117"/>
      <c r="I304" s="117" t="s">
        <v>13</v>
      </c>
      <c r="J304" s="118" t="str">
        <f>'[1]Замеры РП'!$E$4</f>
        <v>4.00</v>
      </c>
      <c r="K304" s="119"/>
      <c r="L304" s="117" t="s">
        <v>16</v>
      </c>
      <c r="M304" s="120">
        <f>L270+L280+L286+L292+L298+L275</f>
        <v>54.150236902719996</v>
      </c>
      <c r="N304" s="120"/>
      <c r="O304" s="121" t="s">
        <v>17</v>
      </c>
      <c r="P304" s="118"/>
      <c r="Q304" s="118"/>
      <c r="R304" s="117"/>
      <c r="S304" s="122"/>
      <c r="T304" s="122"/>
      <c r="U304" s="115"/>
      <c r="V304" s="117"/>
      <c r="W304" s="120"/>
      <c r="X304" s="120"/>
      <c r="Y304" s="115"/>
      <c r="AA304" s="14"/>
      <c r="AB304" s="14"/>
    </row>
    <row r="305" spans="1:28" ht="15.75" x14ac:dyDescent="0.25">
      <c r="A305" s="116"/>
      <c r="B305" s="116" t="s">
        <v>91</v>
      </c>
      <c r="C305" s="116"/>
      <c r="D305" s="116"/>
      <c r="E305" s="116"/>
      <c r="F305" s="117"/>
      <c r="G305" s="118"/>
      <c r="H305" s="118"/>
      <c r="I305" s="117" t="s">
        <v>13</v>
      </c>
      <c r="J305" s="118" t="str">
        <f>'[1]Замеры РП'!$F$4</f>
        <v>9.00</v>
      </c>
      <c r="K305" s="115"/>
      <c r="L305" s="117" t="s">
        <v>16</v>
      </c>
      <c r="M305" s="120">
        <f>L271+L281+L287+L293+L299+L276</f>
        <v>90.057737919359994</v>
      </c>
      <c r="N305" s="120"/>
      <c r="O305" s="121" t="s">
        <v>17</v>
      </c>
      <c r="P305" s="123"/>
      <c r="Q305" s="123"/>
      <c r="R305" s="124"/>
      <c r="S305" s="125"/>
      <c r="T305" s="125"/>
      <c r="U305" s="126"/>
      <c r="V305" s="124"/>
      <c r="W305" s="127"/>
      <c r="X305" s="127"/>
      <c r="Y305" s="126"/>
      <c r="AA305" s="14"/>
      <c r="AB305" s="14"/>
    </row>
    <row r="306" spans="1:28" ht="15.75" x14ac:dyDescent="0.25">
      <c r="A306" s="116"/>
      <c r="B306" s="116"/>
      <c r="C306" s="116"/>
      <c r="D306" s="116"/>
      <c r="E306" s="116"/>
      <c r="F306" s="124"/>
      <c r="G306" s="123"/>
      <c r="H306" s="123"/>
      <c r="I306" s="118" t="s">
        <v>13</v>
      </c>
      <c r="J306" s="118" t="s">
        <v>18</v>
      </c>
      <c r="K306" s="117"/>
      <c r="L306" s="117" t="s">
        <v>16</v>
      </c>
      <c r="M306" s="120">
        <f>W270+W280+W286+W292+W275+W298</f>
        <v>94.43062916736001</v>
      </c>
      <c r="N306" s="120"/>
      <c r="O306" s="121" t="s">
        <v>17</v>
      </c>
      <c r="P306" s="123"/>
      <c r="Q306" s="128"/>
      <c r="R306" s="124"/>
      <c r="S306" s="125"/>
      <c r="T306" s="125"/>
      <c r="U306" s="126"/>
      <c r="V306" s="124"/>
      <c r="W306" s="127"/>
      <c r="X306" s="127"/>
      <c r="Y306" s="126"/>
      <c r="AA306" s="14"/>
      <c r="AB306" s="14"/>
    </row>
    <row r="307" spans="1:28" ht="15.75" x14ac:dyDescent="0.25">
      <c r="A307" s="116"/>
      <c r="B307" s="116"/>
      <c r="C307" s="116"/>
      <c r="D307" s="116"/>
      <c r="E307" s="116"/>
      <c r="O307" s="129"/>
      <c r="P307" s="129"/>
      <c r="S307" s="115"/>
      <c r="T307" s="116"/>
      <c r="U307" s="116"/>
      <c r="V307" s="14"/>
      <c r="W307" s="14"/>
      <c r="X307" s="14"/>
      <c r="Y307" s="14"/>
      <c r="Z307" s="14"/>
      <c r="AA307" s="14"/>
      <c r="AB307" s="14"/>
    </row>
    <row r="308" spans="1:28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</sheetData>
  <mergeCells count="226">
    <mergeCell ref="M306:N306"/>
    <mergeCell ref="S306:T306"/>
    <mergeCell ref="W306:X306"/>
    <mergeCell ref="M304:N304"/>
    <mergeCell ref="S304:T304"/>
    <mergeCell ref="W304:X304"/>
    <mergeCell ref="M305:N305"/>
    <mergeCell ref="S305:T305"/>
    <mergeCell ref="W305:X305"/>
    <mergeCell ref="H299:I299"/>
    <mergeCell ref="L299:M299"/>
    <mergeCell ref="S299:T299"/>
    <mergeCell ref="W299:X299"/>
    <mergeCell ref="H300:I300"/>
    <mergeCell ref="L300:M300"/>
    <mergeCell ref="S300:T300"/>
    <mergeCell ref="W300:X300"/>
    <mergeCell ref="H294:I294"/>
    <mergeCell ref="L294:M294"/>
    <mergeCell ref="S294:T294"/>
    <mergeCell ref="W294:X294"/>
    <mergeCell ref="H298:I298"/>
    <mergeCell ref="L298:M298"/>
    <mergeCell ref="S298:T298"/>
    <mergeCell ref="W298:X298"/>
    <mergeCell ref="H292:I292"/>
    <mergeCell ref="L292:M292"/>
    <mergeCell ref="S292:T292"/>
    <mergeCell ref="W292:X292"/>
    <mergeCell ref="H293:I293"/>
    <mergeCell ref="L293:M293"/>
    <mergeCell ref="S293:T293"/>
    <mergeCell ref="W293:X293"/>
    <mergeCell ref="H287:I287"/>
    <mergeCell ref="L287:M287"/>
    <mergeCell ref="S287:T287"/>
    <mergeCell ref="W287:X287"/>
    <mergeCell ref="H288:I288"/>
    <mergeCell ref="L288:M288"/>
    <mergeCell ref="S288:T288"/>
    <mergeCell ref="W288:X288"/>
    <mergeCell ref="L282:M282"/>
    <mergeCell ref="W282:X282"/>
    <mergeCell ref="H286:I286"/>
    <mergeCell ref="L286:M286"/>
    <mergeCell ref="S286:T286"/>
    <mergeCell ref="W286:X286"/>
    <mergeCell ref="H280:I280"/>
    <mergeCell ref="L280:M280"/>
    <mergeCell ref="S280:T280"/>
    <mergeCell ref="W280:X280"/>
    <mergeCell ref="A281:C281"/>
    <mergeCell ref="H281:I281"/>
    <mergeCell ref="L281:M281"/>
    <mergeCell ref="W281:X281"/>
    <mergeCell ref="H275:I275"/>
    <mergeCell ref="L275:M275"/>
    <mergeCell ref="S275:T275"/>
    <mergeCell ref="W275:X275"/>
    <mergeCell ref="A276:C276"/>
    <mergeCell ref="H276:I276"/>
    <mergeCell ref="L276:M276"/>
    <mergeCell ref="A271:C271"/>
    <mergeCell ref="H271:I271"/>
    <mergeCell ref="L271:M271"/>
    <mergeCell ref="S271:T271"/>
    <mergeCell ref="W271:X271"/>
    <mergeCell ref="H272:I272"/>
    <mergeCell ref="L272:M272"/>
    <mergeCell ref="S272:T272"/>
    <mergeCell ref="W272:X272"/>
    <mergeCell ref="T244:Y244"/>
    <mergeCell ref="B249:G249"/>
    <mergeCell ref="B257:G257"/>
    <mergeCell ref="H257:M257"/>
    <mergeCell ref="N257:S257"/>
    <mergeCell ref="H270:I270"/>
    <mergeCell ref="L270:M270"/>
    <mergeCell ref="S270:T270"/>
    <mergeCell ref="W270:X270"/>
    <mergeCell ref="O223:P223"/>
    <mergeCell ref="O224:P224"/>
    <mergeCell ref="B232:G232"/>
    <mergeCell ref="H232:M232"/>
    <mergeCell ref="N232:S232"/>
    <mergeCell ref="B244:G244"/>
    <mergeCell ref="H244:M244"/>
    <mergeCell ref="N244:S244"/>
    <mergeCell ref="A220:A221"/>
    <mergeCell ref="B220:G220"/>
    <mergeCell ref="H220:M220"/>
    <mergeCell ref="O220:P221"/>
    <mergeCell ref="Q220:V220"/>
    <mergeCell ref="O222:P222"/>
    <mergeCell ref="A199:A200"/>
    <mergeCell ref="B199:G199"/>
    <mergeCell ref="A209:A210"/>
    <mergeCell ref="B209:G209"/>
    <mergeCell ref="H209:M209"/>
    <mergeCell ref="N209:S209"/>
    <mergeCell ref="A189:A190"/>
    <mergeCell ref="B189:G189"/>
    <mergeCell ref="H189:M189"/>
    <mergeCell ref="N189:S189"/>
    <mergeCell ref="T189:Y189"/>
    <mergeCell ref="A194:A195"/>
    <mergeCell ref="B194:G194"/>
    <mergeCell ref="H194:M194"/>
    <mergeCell ref="N194:S194"/>
    <mergeCell ref="T194:Y194"/>
    <mergeCell ref="T156:Y156"/>
    <mergeCell ref="A168:A169"/>
    <mergeCell ref="B168:G168"/>
    <mergeCell ref="H168:M168"/>
    <mergeCell ref="N168:S168"/>
    <mergeCell ref="A179:A180"/>
    <mergeCell ref="B179:G179"/>
    <mergeCell ref="H179:M179"/>
    <mergeCell ref="N179:S179"/>
    <mergeCell ref="T179:Y179"/>
    <mergeCell ref="A145:A146"/>
    <mergeCell ref="B145:G145"/>
    <mergeCell ref="H145:M145"/>
    <mergeCell ref="N145:S145"/>
    <mergeCell ref="A156:A157"/>
    <mergeCell ref="B156:G156"/>
    <mergeCell ref="H156:M156"/>
    <mergeCell ref="N156:S156"/>
    <mergeCell ref="A128:A129"/>
    <mergeCell ref="B128:G128"/>
    <mergeCell ref="H128:M128"/>
    <mergeCell ref="N128:S128"/>
    <mergeCell ref="T128:Y128"/>
    <mergeCell ref="A140:A141"/>
    <mergeCell ref="B140:G140"/>
    <mergeCell ref="H140:M140"/>
    <mergeCell ref="N140:S140"/>
    <mergeCell ref="T140:Y140"/>
    <mergeCell ref="T118:Y118"/>
    <mergeCell ref="A123:A124"/>
    <mergeCell ref="B123:G123"/>
    <mergeCell ref="H123:M123"/>
    <mergeCell ref="N123:S123"/>
    <mergeCell ref="T123:Y123"/>
    <mergeCell ref="A107:A108"/>
    <mergeCell ref="B107:G107"/>
    <mergeCell ref="H107:M107"/>
    <mergeCell ref="N107:S107"/>
    <mergeCell ref="A118:A119"/>
    <mergeCell ref="B118:G118"/>
    <mergeCell ref="H118:M118"/>
    <mergeCell ref="N118:S118"/>
    <mergeCell ref="A90:A91"/>
    <mergeCell ref="B90:G90"/>
    <mergeCell ref="H90:M90"/>
    <mergeCell ref="N90:S90"/>
    <mergeCell ref="T90:Y90"/>
    <mergeCell ref="A102:A103"/>
    <mergeCell ref="B102:G102"/>
    <mergeCell ref="H102:M102"/>
    <mergeCell ref="N102:S102"/>
    <mergeCell ref="T102:Y102"/>
    <mergeCell ref="A80:A81"/>
    <mergeCell ref="B80:G80"/>
    <mergeCell ref="H80:M80"/>
    <mergeCell ref="N80:S80"/>
    <mergeCell ref="T80:Y80"/>
    <mergeCell ref="A85:A86"/>
    <mergeCell ref="B85:G85"/>
    <mergeCell ref="H85:M85"/>
    <mergeCell ref="N85:S85"/>
    <mergeCell ref="T85:Y85"/>
    <mergeCell ref="T69:Y69"/>
    <mergeCell ref="N74:S74"/>
    <mergeCell ref="T74:Y74"/>
    <mergeCell ref="L76:M76"/>
    <mergeCell ref="L77:M77"/>
    <mergeCell ref="L78:M78"/>
    <mergeCell ref="R63:S64"/>
    <mergeCell ref="R65:S65"/>
    <mergeCell ref="A69:A70"/>
    <mergeCell ref="B69:G69"/>
    <mergeCell ref="H69:M69"/>
    <mergeCell ref="N69:S69"/>
    <mergeCell ref="A57:A58"/>
    <mergeCell ref="B57:G57"/>
    <mergeCell ref="H57:M57"/>
    <mergeCell ref="N57:S57"/>
    <mergeCell ref="T57:Y57"/>
    <mergeCell ref="T62:Y62"/>
    <mergeCell ref="A52:A53"/>
    <mergeCell ref="B52:G52"/>
    <mergeCell ref="H52:M52"/>
    <mergeCell ref="N52:S52"/>
    <mergeCell ref="T52:Y52"/>
    <mergeCell ref="Z52:AB52"/>
    <mergeCell ref="T42:Y42"/>
    <mergeCell ref="A47:A48"/>
    <mergeCell ref="B47:G47"/>
    <mergeCell ref="H47:M47"/>
    <mergeCell ref="N47:S47"/>
    <mergeCell ref="T47:Y47"/>
    <mergeCell ref="A27:A28"/>
    <mergeCell ref="B27:G27"/>
    <mergeCell ref="H27:M27"/>
    <mergeCell ref="N27:S27"/>
    <mergeCell ref="A42:A43"/>
    <mergeCell ref="B42:G42"/>
    <mergeCell ref="H42:M42"/>
    <mergeCell ref="N42:S42"/>
    <mergeCell ref="A9:A10"/>
    <mergeCell ref="B9:G9"/>
    <mergeCell ref="H9:M9"/>
    <mergeCell ref="N9:S9"/>
    <mergeCell ref="A22:A23"/>
    <mergeCell ref="B22:G22"/>
    <mergeCell ref="H22:M22"/>
    <mergeCell ref="N22:S22"/>
    <mergeCell ref="A1:Y1"/>
    <mergeCell ref="A2:Y2"/>
    <mergeCell ref="A3:Y3"/>
    <mergeCell ref="A4:A5"/>
    <mergeCell ref="B4:G4"/>
    <mergeCell ref="H4:M4"/>
    <mergeCell ref="N4:S4"/>
    <mergeCell ref="T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А. Китаев</dc:creator>
  <cp:lastModifiedBy>Сергей А. Китаев</cp:lastModifiedBy>
  <dcterms:created xsi:type="dcterms:W3CDTF">2019-01-22T10:10:19Z</dcterms:created>
  <dcterms:modified xsi:type="dcterms:W3CDTF">2019-01-22T10:12:05Z</dcterms:modified>
</cp:coreProperties>
</file>