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225\финансовая группа 2\ТЕХ.ПРИСОЕДИНЕНИЕ (14.07.2017)\СТАВКИ по ТП (2013-2022гг)\СТАВКИ 2022\Раскрытие на сайте  окт.2021\"/>
    </mc:Choice>
  </mc:AlternateContent>
  <bookViews>
    <workbookView xWindow="0" yWindow="120" windowWidth="13080" windowHeight="9636" tabRatio="871" firstSheet="4" activeTab="14"/>
  </bookViews>
  <sheets>
    <sheet name="1" sheetId="45" r:id="rId1"/>
    <sheet name="2" sheetId="8" r:id="rId2"/>
    <sheet name="3" sheetId="31" r:id="rId3"/>
    <sheet name="Приложение 1 МУ 1135_2016" sheetId="39" state="hidden" r:id="rId4"/>
    <sheet name="4" sheetId="46" r:id="rId5"/>
    <sheet name="5" sheetId="47" r:id="rId6"/>
    <sheet name="Прил. 1 (2018) город" sheetId="48" r:id="rId7"/>
    <sheet name="Прил. 1 (2019) город" sheetId="49" r:id="rId8"/>
    <sheet name="Прил. 1 (2020) город" sheetId="50" r:id="rId9"/>
    <sheet name="Прил. 1 (2018) не город" sheetId="51" r:id="rId10"/>
    <sheet name="Прил. 1 (2019) не город" sheetId="52" r:id="rId11"/>
    <sheet name="Прил. 1 (2020) не город" sheetId="53" r:id="rId12"/>
    <sheet name="Прил.2 к МУ 2018" sheetId="55" r:id="rId13"/>
    <sheet name="Прил.2 к МУ 2019" sheetId="56" r:id="rId14"/>
    <sheet name="Прил.2 к МУ 2020" sheetId="5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>#REF!</definedName>
    <definedName name="____RAZ2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[2]MAIN!$A$106:$IV$106</definedName>
    <definedName name="___CST12">[2]MAIN!$A$116:$IV$116</definedName>
    <definedName name="___CST13">[2]MAIN!$A$126:$IV$126</definedName>
    <definedName name="___CST14">[2]MAIN!$A$346:$IV$346</definedName>
    <definedName name="___CST15">[2]MAIN!$A$1198:$IV$1198</definedName>
    <definedName name="___CST21">[2]MAIN!$A$109:$IV$109</definedName>
    <definedName name="___CST22">[2]MAIN!$A$119:$IV$119</definedName>
    <definedName name="___CST23">[2]MAIN!$A$129:$IV$129</definedName>
    <definedName name="___CST24">[2]MAIN!$A$349:$IV$349</definedName>
    <definedName name="___CST25">[2]MAIN!$A$1200:$IV$1200</definedName>
    <definedName name="___FXA1">[2]MAIN!$A$261:$IV$261</definedName>
    <definedName name="___FXA11">[2]MAIN!$A$1204:$IV$1204</definedName>
    <definedName name="___FXA2">[2]MAIN!$A$280:$IV$280</definedName>
    <definedName name="___FXA21">[2]MAIN!$A$1206:$IV$1206</definedName>
    <definedName name="___IRR1">[2]MAIN!$D$1013</definedName>
    <definedName name="___KRD1">[2]MAIN!$A$524:$IV$524</definedName>
    <definedName name="___KRD2">[2]MAIN!$A$552:$IV$552</definedName>
    <definedName name="___LIS1">[2]MAIN!$A$325:$IV$325</definedName>
    <definedName name="___NPV1">[2]MAIN!$D$1004</definedName>
    <definedName name="___PR11">[2]MAIN!$A$66:$IV$66</definedName>
    <definedName name="___PR12">[2]MAIN!$A$76:$IV$76</definedName>
    <definedName name="___PR13">[2]MAIN!$A$86:$IV$86</definedName>
    <definedName name="___PR14">[2]MAIN!$A$1194:$IV$1194</definedName>
    <definedName name="___PR21">[2]MAIN!$A$69:$IV$69</definedName>
    <definedName name="___PR22">[2]MAIN!$A$79:$IV$79</definedName>
    <definedName name="___PR23">[2]MAIN!$A$89:$IV$89</definedName>
    <definedName name="___PR24">[2]MAIN!$A$1196:$IV$1196</definedName>
    <definedName name="___RAZ1" localSheetId="9">#REF!</definedName>
    <definedName name="___RAZ1" localSheetId="7">#REF!</definedName>
    <definedName name="___RAZ1" localSheetId="10">#REF!</definedName>
    <definedName name="___RAZ1">#REF!</definedName>
    <definedName name="___RAZ2" localSheetId="9">#REF!</definedName>
    <definedName name="___RAZ2" localSheetId="7">#REF!</definedName>
    <definedName name="___RAZ2" localSheetId="10">#REF!</definedName>
    <definedName name="___RAZ2">#REF!</definedName>
    <definedName name="___RAZ3" localSheetId="9">#REF!</definedName>
    <definedName name="___RAZ3" localSheetId="7">#REF!</definedName>
    <definedName name="___RAZ3" localSheetId="10">#REF!</definedName>
    <definedName name="___RAZ3">#REF!</definedName>
    <definedName name="___RAZ4">#REF!</definedName>
    <definedName name="___SAL1">[2]MAIN!$A$151:$IV$151</definedName>
    <definedName name="___SAL2">[2]MAIN!$A$161:$IV$161</definedName>
    <definedName name="___SAL3">[2]MAIN!$A$171:$IV$171</definedName>
    <definedName name="___SAL4">[2]MAIN!$A$181:$IV$181</definedName>
    <definedName name="___tab1">[2]MAIN!$A$33:$AL$60</definedName>
    <definedName name="___tab10">[2]MAIN!$A$241:$AL$299</definedName>
    <definedName name="___tab11">[2]MAIN!$A$301:$AL$337</definedName>
    <definedName name="___tab12">[2]MAIN!$A$339:$AL$401</definedName>
    <definedName name="___tab13">[2]MAIN!$A$403:$AL$437</definedName>
    <definedName name="___tab14">[2]MAIN!$A$439:$AL$481</definedName>
    <definedName name="___tab15">[2]MAIN!$A$483:$AL$528</definedName>
    <definedName name="___tab16">[2]MAIN!$A$530:$AL$556</definedName>
    <definedName name="___tab17">[2]MAIN!$A$558:$AL$588</definedName>
    <definedName name="___tab18">[2]MAIN!$A$590:$AL$701</definedName>
    <definedName name="___tab19">[2]MAIN!$A$703:$AL$727</definedName>
    <definedName name="___tab2">[2]MAIN!$A$62:$AL$70</definedName>
    <definedName name="___tab20">[2]MAIN!$A$729:$AL$774</definedName>
    <definedName name="___tab21">[2]MAIN!$A$776:$AL$807</definedName>
    <definedName name="___tab22">[2]MAIN!$A$809:$AL$822</definedName>
    <definedName name="___tab23">[2]MAIN!$A$824:$AL$847</definedName>
    <definedName name="___tab24">[2]MAIN!$A$849:$AL$878</definedName>
    <definedName name="___tab25">[2]MAIN!$A$880:$AK$929</definedName>
    <definedName name="___tab26">[2]MAIN!$A$932:$AK$956</definedName>
    <definedName name="___tab27">[2]MAIN!$A$958:$AL$1027</definedName>
    <definedName name="___tab28">[2]MAIN!$A$1029:$AL$1088</definedName>
    <definedName name="___tab29">[2]MAIN!$A$1090:$AL$1139</definedName>
    <definedName name="___tab3">[2]MAIN!$A$72:$AL$80</definedName>
    <definedName name="___tab30">[2]MAIN!$A$1141:$AL$1184</definedName>
    <definedName name="___tab31">[2]MAIN!$A$1186:$AK$1206</definedName>
    <definedName name="___tab4">[2]MAIN!$A$82:$AL$100</definedName>
    <definedName name="___tab5">[2]MAIN!$A$102:$AL$110</definedName>
    <definedName name="___tab6">[2]MAIN!$A$112:$AL$120</definedName>
    <definedName name="___tab7">[2]MAIN!$A$122:$AL$140</definedName>
    <definedName name="___tab8">[2]MAIN!$A$142:$AL$190</definedName>
    <definedName name="___tab9">[2]MAIN!$A$192:$AL$239</definedName>
    <definedName name="___TXS1">[2]MAIN!$A$647:$IV$647</definedName>
    <definedName name="___TXS11">[2]MAIN!$A$1105:$IV$1105</definedName>
    <definedName name="___TXS2">[2]MAIN!$A$680:$IV$680</definedName>
    <definedName name="___TXS21">[2]MAIN!$A$1111:$IV$1111</definedName>
    <definedName name="___VC1">[2]MAIN!$F$1249:$AL$1249</definedName>
    <definedName name="___VC2">[2]MAIN!$F$1250:$AL$1250</definedName>
    <definedName name="__CST11" localSheetId="6">[2]MAIN!$A$106:$IV$106</definedName>
    <definedName name="__CST11" localSheetId="9">[2]MAIN!$A$106:$IV$106</definedName>
    <definedName name="__CST11" localSheetId="7">[2]MAIN!$A$106:$IV$106</definedName>
    <definedName name="__CST11" localSheetId="10">[2]MAIN!$A$106:$IV$106</definedName>
    <definedName name="__CST11" localSheetId="8">[2]MAIN!$A$106:$IV$106</definedName>
    <definedName name="__CST11" localSheetId="11">[2]MAIN!$A$106:$IV$106</definedName>
    <definedName name="__CST11">[1]MAIN!$A$106:$IV$106</definedName>
    <definedName name="__CST12" localSheetId="6">[2]MAIN!$A$116:$IV$116</definedName>
    <definedName name="__CST12" localSheetId="9">[2]MAIN!$A$116:$IV$116</definedName>
    <definedName name="__CST12" localSheetId="7">[2]MAIN!$A$116:$IV$116</definedName>
    <definedName name="__CST12" localSheetId="10">[2]MAIN!$A$116:$IV$116</definedName>
    <definedName name="__CST12" localSheetId="8">[2]MAIN!$A$116:$IV$116</definedName>
    <definedName name="__CST12" localSheetId="11">[2]MAIN!$A$116:$IV$116</definedName>
    <definedName name="__CST12">[1]MAIN!$A$116:$IV$116</definedName>
    <definedName name="__CST13" localSheetId="6">[2]MAIN!$A$126:$IV$126</definedName>
    <definedName name="__CST13" localSheetId="9">[2]MAIN!$A$126:$IV$126</definedName>
    <definedName name="__CST13" localSheetId="7">[2]MAIN!$A$126:$IV$126</definedName>
    <definedName name="__CST13" localSheetId="10">[2]MAIN!$A$126:$IV$126</definedName>
    <definedName name="__CST13" localSheetId="8">[2]MAIN!$A$126:$IV$126</definedName>
    <definedName name="__CST13" localSheetId="11">[2]MAIN!$A$126:$IV$126</definedName>
    <definedName name="__CST13">[1]MAIN!$A$126:$IV$126</definedName>
    <definedName name="__CST14" localSheetId="6">[2]MAIN!$A$346:$IV$346</definedName>
    <definedName name="__CST14" localSheetId="9">[2]MAIN!$A$346:$IV$346</definedName>
    <definedName name="__CST14" localSheetId="7">[2]MAIN!$A$346:$IV$346</definedName>
    <definedName name="__CST14" localSheetId="10">[2]MAIN!$A$346:$IV$346</definedName>
    <definedName name="__CST14" localSheetId="8">[2]MAIN!$A$346:$IV$346</definedName>
    <definedName name="__CST14" localSheetId="11">[2]MAIN!$A$346:$IV$346</definedName>
    <definedName name="__CST14">[1]MAIN!$A$346:$IV$346</definedName>
    <definedName name="__CST15" localSheetId="6">[2]MAIN!$A$1198:$IV$1198</definedName>
    <definedName name="__CST15" localSheetId="9">[2]MAIN!$A$1198:$IV$1198</definedName>
    <definedName name="__CST15" localSheetId="7">[2]MAIN!$A$1198:$IV$1198</definedName>
    <definedName name="__CST15" localSheetId="10">[2]MAIN!$A$1198:$IV$1198</definedName>
    <definedName name="__CST15" localSheetId="8">[2]MAIN!$A$1198:$IV$1198</definedName>
    <definedName name="__CST15" localSheetId="11">[2]MAIN!$A$1198:$IV$1198</definedName>
    <definedName name="__CST15">[1]MAIN!$A$1198:$IV$1198</definedName>
    <definedName name="__CST21" localSheetId="6">[2]MAIN!$A$109:$IV$109</definedName>
    <definedName name="__CST21" localSheetId="9">[2]MAIN!$A$109:$IV$109</definedName>
    <definedName name="__CST21" localSheetId="7">[2]MAIN!$A$109:$IV$109</definedName>
    <definedName name="__CST21" localSheetId="10">[2]MAIN!$A$109:$IV$109</definedName>
    <definedName name="__CST21" localSheetId="8">[2]MAIN!$A$109:$IV$109</definedName>
    <definedName name="__CST21" localSheetId="11">[2]MAIN!$A$109:$IV$109</definedName>
    <definedName name="__CST21">[1]MAIN!$A$109:$IV$109</definedName>
    <definedName name="__CST22" localSheetId="6">[2]MAIN!$A$119:$IV$119</definedName>
    <definedName name="__CST22" localSheetId="9">[2]MAIN!$A$119:$IV$119</definedName>
    <definedName name="__CST22" localSheetId="7">[2]MAIN!$A$119:$IV$119</definedName>
    <definedName name="__CST22" localSheetId="10">[2]MAIN!$A$119:$IV$119</definedName>
    <definedName name="__CST22" localSheetId="8">[2]MAIN!$A$119:$IV$119</definedName>
    <definedName name="__CST22" localSheetId="11">[2]MAIN!$A$119:$IV$119</definedName>
    <definedName name="__CST22">[1]MAIN!$A$119:$IV$119</definedName>
    <definedName name="__CST23" localSheetId="6">[2]MAIN!$A$129:$IV$129</definedName>
    <definedName name="__CST23" localSheetId="9">[2]MAIN!$A$129:$IV$129</definedName>
    <definedName name="__CST23" localSheetId="7">[2]MAIN!$A$129:$IV$129</definedName>
    <definedName name="__CST23" localSheetId="10">[2]MAIN!$A$129:$IV$129</definedName>
    <definedName name="__CST23" localSheetId="8">[2]MAIN!$A$129:$IV$129</definedName>
    <definedName name="__CST23" localSheetId="11">[2]MAIN!$A$129:$IV$129</definedName>
    <definedName name="__CST23">[1]MAIN!$A$129:$IV$129</definedName>
    <definedName name="__CST24" localSheetId="6">[2]MAIN!$A$349:$IV$349</definedName>
    <definedName name="__CST24" localSheetId="9">[2]MAIN!$A$349:$IV$349</definedName>
    <definedName name="__CST24" localSheetId="7">[2]MAIN!$A$349:$IV$349</definedName>
    <definedName name="__CST24" localSheetId="10">[2]MAIN!$A$349:$IV$349</definedName>
    <definedName name="__CST24" localSheetId="8">[2]MAIN!$A$349:$IV$349</definedName>
    <definedName name="__CST24" localSheetId="11">[2]MAIN!$A$349:$IV$349</definedName>
    <definedName name="__CST24">[1]MAIN!$A$349:$IV$349</definedName>
    <definedName name="__CST25" localSheetId="6">[2]MAIN!$A$1200:$IV$1200</definedName>
    <definedName name="__CST25" localSheetId="9">[2]MAIN!$A$1200:$IV$1200</definedName>
    <definedName name="__CST25" localSheetId="7">[2]MAIN!$A$1200:$IV$1200</definedName>
    <definedName name="__CST25" localSheetId="10">[2]MAIN!$A$1200:$IV$1200</definedName>
    <definedName name="__CST25" localSheetId="8">[2]MAIN!$A$1200:$IV$1200</definedName>
    <definedName name="__CST25" localSheetId="11">[2]MAIN!$A$1200:$IV$1200</definedName>
    <definedName name="__CST25">[1]MAIN!$A$1200:$IV$1200</definedName>
    <definedName name="__FXA1" localSheetId="6">[2]MAIN!$A$261:$IV$261</definedName>
    <definedName name="__FXA1" localSheetId="9">[2]MAIN!$A$261:$IV$261</definedName>
    <definedName name="__FXA1" localSheetId="7">[2]MAIN!$A$261:$IV$261</definedName>
    <definedName name="__FXA1" localSheetId="10">[2]MAIN!$A$261:$IV$261</definedName>
    <definedName name="__FXA1" localSheetId="8">[2]MAIN!$A$261:$IV$261</definedName>
    <definedName name="__FXA1" localSheetId="11">[2]MAIN!$A$261:$IV$261</definedName>
    <definedName name="__FXA1">[1]MAIN!$A$261:$IV$261</definedName>
    <definedName name="__FXA11" localSheetId="6">[2]MAIN!$A$1204:$IV$1204</definedName>
    <definedName name="__FXA11" localSheetId="9">[2]MAIN!$A$1204:$IV$1204</definedName>
    <definedName name="__FXA11" localSheetId="7">[2]MAIN!$A$1204:$IV$1204</definedName>
    <definedName name="__FXA11" localSheetId="10">[2]MAIN!$A$1204:$IV$1204</definedName>
    <definedName name="__FXA11" localSheetId="8">[2]MAIN!$A$1204:$IV$1204</definedName>
    <definedName name="__FXA11" localSheetId="11">[2]MAIN!$A$1204:$IV$1204</definedName>
    <definedName name="__FXA11">[1]MAIN!$A$1204:$IV$1204</definedName>
    <definedName name="__FXA2" localSheetId="6">[2]MAIN!$A$280:$IV$280</definedName>
    <definedName name="__FXA2" localSheetId="9">[2]MAIN!$A$280:$IV$280</definedName>
    <definedName name="__FXA2" localSheetId="7">[2]MAIN!$A$280:$IV$280</definedName>
    <definedName name="__FXA2" localSheetId="10">[2]MAIN!$A$280:$IV$280</definedName>
    <definedName name="__FXA2" localSheetId="8">[2]MAIN!$A$280:$IV$280</definedName>
    <definedName name="__FXA2" localSheetId="11">[2]MAIN!$A$280:$IV$280</definedName>
    <definedName name="__FXA2">[1]MAIN!$A$280:$IV$280</definedName>
    <definedName name="__FXA21" localSheetId="6">[2]MAIN!$A$1206:$IV$1206</definedName>
    <definedName name="__FXA21" localSheetId="9">[2]MAIN!$A$1206:$IV$1206</definedName>
    <definedName name="__FXA21" localSheetId="7">[2]MAIN!$A$1206:$IV$1206</definedName>
    <definedName name="__FXA21" localSheetId="10">[2]MAIN!$A$1206:$IV$1206</definedName>
    <definedName name="__FXA21" localSheetId="8">[2]MAIN!$A$1206:$IV$1206</definedName>
    <definedName name="__FXA21" localSheetId="11">[2]MAIN!$A$1206:$IV$1206</definedName>
    <definedName name="__FXA21">[1]MAIN!$A$1206:$IV$1206</definedName>
    <definedName name="__IRR1" localSheetId="6">[2]MAIN!$D$1013</definedName>
    <definedName name="__IRR1" localSheetId="9">[2]MAIN!$D$1013</definedName>
    <definedName name="__IRR1" localSheetId="7">[2]MAIN!$D$1013</definedName>
    <definedName name="__IRR1" localSheetId="10">[2]MAIN!$D$1013</definedName>
    <definedName name="__IRR1" localSheetId="8">[2]MAIN!$D$1013</definedName>
    <definedName name="__IRR1" localSheetId="11">[2]MAIN!$D$1013</definedName>
    <definedName name="__IRR1">[1]MAIN!$D$1013</definedName>
    <definedName name="__KRD1" localSheetId="6">[2]MAIN!$A$524:$IV$524</definedName>
    <definedName name="__KRD1" localSheetId="9">[2]MAIN!$A$524:$IV$524</definedName>
    <definedName name="__KRD1" localSheetId="7">[2]MAIN!$A$524:$IV$524</definedName>
    <definedName name="__KRD1" localSheetId="10">[2]MAIN!$A$524:$IV$524</definedName>
    <definedName name="__KRD1" localSheetId="8">[2]MAIN!$A$524:$IV$524</definedName>
    <definedName name="__KRD1" localSheetId="11">[2]MAIN!$A$524:$IV$524</definedName>
    <definedName name="__KRD1">[1]MAIN!$A$524:$IV$524</definedName>
    <definedName name="__KRD2" localSheetId="6">[2]MAIN!$A$552:$IV$552</definedName>
    <definedName name="__KRD2" localSheetId="9">[2]MAIN!$A$552:$IV$552</definedName>
    <definedName name="__KRD2" localSheetId="7">[2]MAIN!$A$552:$IV$552</definedName>
    <definedName name="__KRD2" localSheetId="10">[2]MAIN!$A$552:$IV$552</definedName>
    <definedName name="__KRD2" localSheetId="8">[2]MAIN!$A$552:$IV$552</definedName>
    <definedName name="__KRD2" localSheetId="11">[2]MAIN!$A$552:$IV$552</definedName>
    <definedName name="__KRD2">[1]MAIN!$A$552:$IV$552</definedName>
    <definedName name="__LIS1" localSheetId="6">[2]MAIN!$A$325:$IV$325</definedName>
    <definedName name="__LIS1" localSheetId="9">[2]MAIN!$A$325:$IV$325</definedName>
    <definedName name="__LIS1" localSheetId="7">[2]MAIN!$A$325:$IV$325</definedName>
    <definedName name="__LIS1" localSheetId="10">[2]MAIN!$A$325:$IV$325</definedName>
    <definedName name="__LIS1" localSheetId="8">[2]MAIN!$A$325:$IV$325</definedName>
    <definedName name="__LIS1" localSheetId="11">[2]MAIN!$A$325:$IV$325</definedName>
    <definedName name="__LIS1">[1]MAIN!$A$325:$IV$325</definedName>
    <definedName name="__NPV1" localSheetId="6">[2]MAIN!$D$1004</definedName>
    <definedName name="__NPV1" localSheetId="9">[2]MAIN!$D$1004</definedName>
    <definedName name="__NPV1" localSheetId="7">[2]MAIN!$D$1004</definedName>
    <definedName name="__NPV1" localSheetId="10">[2]MAIN!$D$1004</definedName>
    <definedName name="__NPV1" localSheetId="8">[2]MAIN!$D$1004</definedName>
    <definedName name="__NPV1" localSheetId="11">[2]MAIN!$D$1004</definedName>
    <definedName name="__NPV1">[1]MAIN!$D$1004</definedName>
    <definedName name="__PR11" localSheetId="6">[2]MAIN!$A$66:$IV$66</definedName>
    <definedName name="__PR11" localSheetId="9">[2]MAIN!$A$66:$IV$66</definedName>
    <definedName name="__PR11" localSheetId="7">[2]MAIN!$A$66:$IV$66</definedName>
    <definedName name="__PR11" localSheetId="10">[2]MAIN!$A$66:$IV$66</definedName>
    <definedName name="__PR11" localSheetId="8">[2]MAIN!$A$66:$IV$66</definedName>
    <definedName name="__PR11" localSheetId="11">[2]MAIN!$A$66:$IV$66</definedName>
    <definedName name="__PR11">[1]MAIN!$A$66:$IV$66</definedName>
    <definedName name="__PR12" localSheetId="6">[2]MAIN!$A$76:$IV$76</definedName>
    <definedName name="__PR12" localSheetId="9">[2]MAIN!$A$76:$IV$76</definedName>
    <definedName name="__PR12" localSheetId="7">[2]MAIN!$A$76:$IV$76</definedName>
    <definedName name="__PR12" localSheetId="10">[2]MAIN!$A$76:$IV$76</definedName>
    <definedName name="__PR12" localSheetId="8">[2]MAIN!$A$76:$IV$76</definedName>
    <definedName name="__PR12" localSheetId="11">[2]MAIN!$A$76:$IV$76</definedName>
    <definedName name="__PR12">[1]MAIN!$A$76:$IV$76</definedName>
    <definedName name="__PR13" localSheetId="6">[2]MAIN!$A$86:$IV$86</definedName>
    <definedName name="__PR13" localSheetId="9">[2]MAIN!$A$86:$IV$86</definedName>
    <definedName name="__PR13" localSheetId="7">[2]MAIN!$A$86:$IV$86</definedName>
    <definedName name="__PR13" localSheetId="10">[2]MAIN!$A$86:$IV$86</definedName>
    <definedName name="__PR13" localSheetId="8">[2]MAIN!$A$86:$IV$86</definedName>
    <definedName name="__PR13" localSheetId="11">[2]MAIN!$A$86:$IV$86</definedName>
    <definedName name="__PR13">[1]MAIN!$A$86:$IV$86</definedName>
    <definedName name="__PR14" localSheetId="6">[2]MAIN!$A$1194:$IV$1194</definedName>
    <definedName name="__PR14" localSheetId="9">[2]MAIN!$A$1194:$IV$1194</definedName>
    <definedName name="__PR14" localSheetId="7">[2]MAIN!$A$1194:$IV$1194</definedName>
    <definedName name="__PR14" localSheetId="10">[2]MAIN!$A$1194:$IV$1194</definedName>
    <definedName name="__PR14" localSheetId="8">[2]MAIN!$A$1194:$IV$1194</definedName>
    <definedName name="__PR14" localSheetId="11">[2]MAIN!$A$1194:$IV$1194</definedName>
    <definedName name="__PR14">[1]MAIN!$A$1194:$IV$1194</definedName>
    <definedName name="__PR21" localSheetId="6">[2]MAIN!$A$69:$IV$69</definedName>
    <definedName name="__PR21" localSheetId="9">[2]MAIN!$A$69:$IV$69</definedName>
    <definedName name="__PR21" localSheetId="7">[2]MAIN!$A$69:$IV$69</definedName>
    <definedName name="__PR21" localSheetId="10">[2]MAIN!$A$69:$IV$69</definedName>
    <definedName name="__PR21" localSheetId="8">[2]MAIN!$A$69:$IV$69</definedName>
    <definedName name="__PR21" localSheetId="11">[2]MAIN!$A$69:$IV$69</definedName>
    <definedName name="__PR21">[1]MAIN!$A$69:$IV$69</definedName>
    <definedName name="__PR22" localSheetId="6">[2]MAIN!$A$79:$IV$79</definedName>
    <definedName name="__PR22" localSheetId="9">[2]MAIN!$A$79:$IV$79</definedName>
    <definedName name="__PR22" localSheetId="7">[2]MAIN!$A$79:$IV$79</definedName>
    <definedName name="__PR22" localSheetId="10">[2]MAIN!$A$79:$IV$79</definedName>
    <definedName name="__PR22" localSheetId="8">[2]MAIN!$A$79:$IV$79</definedName>
    <definedName name="__PR22" localSheetId="11">[2]MAIN!$A$79:$IV$79</definedName>
    <definedName name="__PR22">[1]MAIN!$A$79:$IV$79</definedName>
    <definedName name="__PR23" localSheetId="6">[2]MAIN!$A$89:$IV$89</definedName>
    <definedName name="__PR23" localSheetId="9">[2]MAIN!$A$89:$IV$89</definedName>
    <definedName name="__PR23" localSheetId="7">[2]MAIN!$A$89:$IV$89</definedName>
    <definedName name="__PR23" localSheetId="10">[2]MAIN!$A$89:$IV$89</definedName>
    <definedName name="__PR23" localSheetId="8">[2]MAIN!$A$89:$IV$89</definedName>
    <definedName name="__PR23" localSheetId="11">[2]MAIN!$A$89:$IV$89</definedName>
    <definedName name="__PR23">[1]MAIN!$A$89:$IV$89</definedName>
    <definedName name="__PR24" localSheetId="6">[2]MAIN!$A$1196:$IV$1196</definedName>
    <definedName name="__PR24" localSheetId="9">[2]MAIN!$A$1196:$IV$1196</definedName>
    <definedName name="__PR24" localSheetId="7">[2]MAIN!$A$1196:$IV$1196</definedName>
    <definedName name="__PR24" localSheetId="10">[2]MAIN!$A$1196:$IV$1196</definedName>
    <definedName name="__PR24" localSheetId="8">[2]MAIN!$A$1196:$IV$1196</definedName>
    <definedName name="__PR24" localSheetId="11">[2]MAIN!$A$1196:$IV$1196</definedName>
    <definedName name="__PR24">[1]MAIN!$A$1196:$IV$1196</definedName>
    <definedName name="__RAZ1" localSheetId="6">#REF!</definedName>
    <definedName name="__RAZ1" localSheetId="9">#REF!</definedName>
    <definedName name="__RAZ1" localSheetId="7">#REF!</definedName>
    <definedName name="__RAZ1" localSheetId="10">#REF!</definedName>
    <definedName name="__RAZ1" localSheetId="8">#REF!</definedName>
    <definedName name="__RAZ1" localSheetId="11">#REF!</definedName>
    <definedName name="__RAZ1">#REF!</definedName>
    <definedName name="__RAZ2" localSheetId="6">#REF!</definedName>
    <definedName name="__RAZ2" localSheetId="9">#REF!</definedName>
    <definedName name="__RAZ2" localSheetId="7">#REF!</definedName>
    <definedName name="__RAZ2" localSheetId="10">#REF!</definedName>
    <definedName name="__RAZ2" localSheetId="8">#REF!</definedName>
    <definedName name="__RAZ2" localSheetId="11">#REF!</definedName>
    <definedName name="__RAZ2">#REF!</definedName>
    <definedName name="__RAZ3" localSheetId="6">#REF!</definedName>
    <definedName name="__RAZ3" localSheetId="9">#REF!</definedName>
    <definedName name="__RAZ3" localSheetId="7">#REF!</definedName>
    <definedName name="__RAZ3" localSheetId="10">#REF!</definedName>
    <definedName name="__RAZ3" localSheetId="8">#REF!</definedName>
    <definedName name="__RAZ3" localSheetId="11">#REF!</definedName>
    <definedName name="__RAZ3">#REF!</definedName>
    <definedName name="__RAZ55">#REF!</definedName>
    <definedName name="__SAL1" localSheetId="6">[2]MAIN!$A$151:$IV$151</definedName>
    <definedName name="__SAL1" localSheetId="9">[2]MAIN!$A$151:$IV$151</definedName>
    <definedName name="__SAL1" localSheetId="7">[2]MAIN!$A$151:$IV$151</definedName>
    <definedName name="__SAL1" localSheetId="10">[2]MAIN!$A$151:$IV$151</definedName>
    <definedName name="__SAL1" localSheetId="8">[2]MAIN!$A$151:$IV$151</definedName>
    <definedName name="__SAL1" localSheetId="11">[2]MAIN!$A$151:$IV$151</definedName>
    <definedName name="__SAL1">[1]MAIN!$A$151:$IV$151</definedName>
    <definedName name="__SAL2" localSheetId="6">[2]MAIN!$A$161:$IV$161</definedName>
    <definedName name="__SAL2" localSheetId="9">[2]MAIN!$A$161:$IV$161</definedName>
    <definedName name="__SAL2" localSheetId="7">[2]MAIN!$A$161:$IV$161</definedName>
    <definedName name="__SAL2" localSheetId="10">[2]MAIN!$A$161:$IV$161</definedName>
    <definedName name="__SAL2" localSheetId="8">[2]MAIN!$A$161:$IV$161</definedName>
    <definedName name="__SAL2" localSheetId="11">[2]MAIN!$A$161:$IV$161</definedName>
    <definedName name="__SAL2">[1]MAIN!$A$161:$IV$161</definedName>
    <definedName name="__SAL3" localSheetId="6">[2]MAIN!$A$171:$IV$171</definedName>
    <definedName name="__SAL3" localSheetId="9">[2]MAIN!$A$171:$IV$171</definedName>
    <definedName name="__SAL3" localSheetId="7">[2]MAIN!$A$171:$IV$171</definedName>
    <definedName name="__SAL3" localSheetId="10">[2]MAIN!$A$171:$IV$171</definedName>
    <definedName name="__SAL3" localSheetId="8">[2]MAIN!$A$171:$IV$171</definedName>
    <definedName name="__SAL3" localSheetId="11">[2]MAIN!$A$171:$IV$171</definedName>
    <definedName name="__SAL3">[1]MAIN!$A$171:$IV$171</definedName>
    <definedName name="__SAL4" localSheetId="6">[2]MAIN!$A$181:$IV$181</definedName>
    <definedName name="__SAL4" localSheetId="9">[2]MAIN!$A$181:$IV$181</definedName>
    <definedName name="__SAL4" localSheetId="7">[2]MAIN!$A$181:$IV$181</definedName>
    <definedName name="__SAL4" localSheetId="10">[2]MAIN!$A$181:$IV$181</definedName>
    <definedName name="__SAL4" localSheetId="8">[2]MAIN!$A$181:$IV$181</definedName>
    <definedName name="__SAL4" localSheetId="11">[2]MAIN!$A$181:$IV$181</definedName>
    <definedName name="__SAL4">[1]MAIN!$A$181:$IV$181</definedName>
    <definedName name="__tab1" localSheetId="6">[2]MAIN!$A$33:$AL$60</definedName>
    <definedName name="__tab1" localSheetId="9">[2]MAIN!$A$33:$AL$60</definedName>
    <definedName name="__tab1" localSheetId="7">[2]MAIN!$A$33:$AL$60</definedName>
    <definedName name="__tab1" localSheetId="10">[2]MAIN!$A$33:$AL$60</definedName>
    <definedName name="__tab1" localSheetId="8">[2]MAIN!$A$33:$AL$60</definedName>
    <definedName name="__tab1" localSheetId="11">[2]MAIN!$A$33:$AL$60</definedName>
    <definedName name="__tab1">[1]MAIN!$A$33:$AL$60</definedName>
    <definedName name="__tab10" localSheetId="6">[2]MAIN!$A$241:$AL$299</definedName>
    <definedName name="__tab10" localSheetId="9">[2]MAIN!$A$241:$AL$299</definedName>
    <definedName name="__tab10" localSheetId="7">[2]MAIN!$A$241:$AL$299</definedName>
    <definedName name="__tab10" localSheetId="10">[2]MAIN!$A$241:$AL$299</definedName>
    <definedName name="__tab10" localSheetId="8">[2]MAIN!$A$241:$AL$299</definedName>
    <definedName name="__tab10" localSheetId="11">[2]MAIN!$A$241:$AL$299</definedName>
    <definedName name="__tab10">[1]MAIN!$A$241:$AL$299</definedName>
    <definedName name="__tab11" localSheetId="6">[2]MAIN!$A$301:$AL$337</definedName>
    <definedName name="__tab11" localSheetId="9">[2]MAIN!$A$301:$AL$337</definedName>
    <definedName name="__tab11" localSheetId="7">[2]MAIN!$A$301:$AL$337</definedName>
    <definedName name="__tab11" localSheetId="10">[2]MAIN!$A$301:$AL$337</definedName>
    <definedName name="__tab11" localSheetId="8">[2]MAIN!$A$301:$AL$337</definedName>
    <definedName name="__tab11" localSheetId="11">[2]MAIN!$A$301:$AL$337</definedName>
    <definedName name="__tab11">[1]MAIN!$A$301:$AL$337</definedName>
    <definedName name="__tab12" localSheetId="6">[2]MAIN!$A$339:$AL$401</definedName>
    <definedName name="__tab12" localSheetId="9">[2]MAIN!$A$339:$AL$401</definedName>
    <definedName name="__tab12" localSheetId="7">[2]MAIN!$A$339:$AL$401</definedName>
    <definedName name="__tab12" localSheetId="10">[2]MAIN!$A$339:$AL$401</definedName>
    <definedName name="__tab12" localSheetId="8">[2]MAIN!$A$339:$AL$401</definedName>
    <definedName name="__tab12" localSheetId="11">[2]MAIN!$A$339:$AL$401</definedName>
    <definedName name="__tab12">[1]MAIN!$A$339:$AL$401</definedName>
    <definedName name="__tab13" localSheetId="6">[2]MAIN!$A$403:$AL$437</definedName>
    <definedName name="__tab13" localSheetId="9">[2]MAIN!$A$403:$AL$437</definedName>
    <definedName name="__tab13" localSheetId="7">[2]MAIN!$A$403:$AL$437</definedName>
    <definedName name="__tab13" localSheetId="10">[2]MAIN!$A$403:$AL$437</definedName>
    <definedName name="__tab13" localSheetId="8">[2]MAIN!$A$403:$AL$437</definedName>
    <definedName name="__tab13" localSheetId="11">[2]MAIN!$A$403:$AL$437</definedName>
    <definedName name="__tab13">[1]MAIN!$A$403:$AL$437</definedName>
    <definedName name="__tab14" localSheetId="6">[2]MAIN!$A$439:$AL$481</definedName>
    <definedName name="__tab14" localSheetId="9">[2]MAIN!$A$439:$AL$481</definedName>
    <definedName name="__tab14" localSheetId="7">[2]MAIN!$A$439:$AL$481</definedName>
    <definedName name="__tab14" localSheetId="10">[2]MAIN!$A$439:$AL$481</definedName>
    <definedName name="__tab14" localSheetId="8">[2]MAIN!$A$439:$AL$481</definedName>
    <definedName name="__tab14" localSheetId="11">[2]MAIN!$A$439:$AL$481</definedName>
    <definedName name="__tab14">[1]MAIN!$A$439:$AL$481</definedName>
    <definedName name="__tab15" localSheetId="6">[2]MAIN!$A$483:$AL$528</definedName>
    <definedName name="__tab15" localSheetId="9">[2]MAIN!$A$483:$AL$528</definedName>
    <definedName name="__tab15" localSheetId="7">[2]MAIN!$A$483:$AL$528</definedName>
    <definedName name="__tab15" localSheetId="10">[2]MAIN!$A$483:$AL$528</definedName>
    <definedName name="__tab15" localSheetId="8">[2]MAIN!$A$483:$AL$528</definedName>
    <definedName name="__tab15" localSheetId="11">[2]MAIN!$A$483:$AL$528</definedName>
    <definedName name="__tab15">[1]MAIN!$A$483:$AL$528</definedName>
    <definedName name="__tab16" localSheetId="6">[2]MAIN!$A$530:$AL$556</definedName>
    <definedName name="__tab16" localSheetId="9">[2]MAIN!$A$530:$AL$556</definedName>
    <definedName name="__tab16" localSheetId="7">[2]MAIN!$A$530:$AL$556</definedName>
    <definedName name="__tab16" localSheetId="10">[2]MAIN!$A$530:$AL$556</definedName>
    <definedName name="__tab16" localSheetId="8">[2]MAIN!$A$530:$AL$556</definedName>
    <definedName name="__tab16" localSheetId="11">[2]MAIN!$A$530:$AL$556</definedName>
    <definedName name="__tab16">[1]MAIN!$A$530:$AL$556</definedName>
    <definedName name="__tab17" localSheetId="6">[2]MAIN!$A$558:$AL$588</definedName>
    <definedName name="__tab17" localSheetId="9">[2]MAIN!$A$558:$AL$588</definedName>
    <definedName name="__tab17" localSheetId="7">[2]MAIN!$A$558:$AL$588</definedName>
    <definedName name="__tab17" localSheetId="10">[2]MAIN!$A$558:$AL$588</definedName>
    <definedName name="__tab17" localSheetId="8">[2]MAIN!$A$558:$AL$588</definedName>
    <definedName name="__tab17" localSheetId="11">[2]MAIN!$A$558:$AL$588</definedName>
    <definedName name="__tab17">[1]MAIN!$A$558:$AL$588</definedName>
    <definedName name="__tab18" localSheetId="6">[2]MAIN!$A$590:$AL$701</definedName>
    <definedName name="__tab18" localSheetId="9">[2]MAIN!$A$590:$AL$701</definedName>
    <definedName name="__tab18" localSheetId="7">[2]MAIN!$A$590:$AL$701</definedName>
    <definedName name="__tab18" localSheetId="10">[2]MAIN!$A$590:$AL$701</definedName>
    <definedName name="__tab18" localSheetId="8">[2]MAIN!$A$590:$AL$701</definedName>
    <definedName name="__tab18" localSheetId="11">[2]MAIN!$A$590:$AL$701</definedName>
    <definedName name="__tab18">[1]MAIN!$A$590:$AL$701</definedName>
    <definedName name="__tab19" localSheetId="6">[2]MAIN!$A$703:$AL$727</definedName>
    <definedName name="__tab19" localSheetId="9">[2]MAIN!$A$703:$AL$727</definedName>
    <definedName name="__tab19" localSheetId="7">[2]MAIN!$A$703:$AL$727</definedName>
    <definedName name="__tab19" localSheetId="10">[2]MAIN!$A$703:$AL$727</definedName>
    <definedName name="__tab19" localSheetId="8">[2]MAIN!$A$703:$AL$727</definedName>
    <definedName name="__tab19" localSheetId="11">[2]MAIN!$A$703:$AL$727</definedName>
    <definedName name="__tab19">[1]MAIN!$A$703:$AL$727</definedName>
    <definedName name="__tab2" localSheetId="6">[2]MAIN!$A$62:$AL$70</definedName>
    <definedName name="__tab2" localSheetId="9">[2]MAIN!$A$62:$AL$70</definedName>
    <definedName name="__tab2" localSheetId="7">[2]MAIN!$A$62:$AL$70</definedName>
    <definedName name="__tab2" localSheetId="10">[2]MAIN!$A$62:$AL$70</definedName>
    <definedName name="__tab2" localSheetId="8">[2]MAIN!$A$62:$AL$70</definedName>
    <definedName name="__tab2" localSheetId="11">[2]MAIN!$A$62:$AL$70</definedName>
    <definedName name="__tab2">[1]MAIN!$A$62:$AL$70</definedName>
    <definedName name="__tab20" localSheetId="6">[2]MAIN!$A$729:$AL$774</definedName>
    <definedName name="__tab20" localSheetId="9">[2]MAIN!$A$729:$AL$774</definedName>
    <definedName name="__tab20" localSheetId="7">[2]MAIN!$A$729:$AL$774</definedName>
    <definedName name="__tab20" localSheetId="10">[2]MAIN!$A$729:$AL$774</definedName>
    <definedName name="__tab20" localSheetId="8">[2]MAIN!$A$729:$AL$774</definedName>
    <definedName name="__tab20" localSheetId="11">[2]MAIN!$A$729:$AL$774</definedName>
    <definedName name="__tab20">[1]MAIN!$A$729:$AL$774</definedName>
    <definedName name="__tab21" localSheetId="6">[2]MAIN!$A$776:$AL$807</definedName>
    <definedName name="__tab21" localSheetId="9">[2]MAIN!$A$776:$AL$807</definedName>
    <definedName name="__tab21" localSheetId="7">[2]MAIN!$A$776:$AL$807</definedName>
    <definedName name="__tab21" localSheetId="10">[2]MAIN!$A$776:$AL$807</definedName>
    <definedName name="__tab21" localSheetId="8">[2]MAIN!$A$776:$AL$807</definedName>
    <definedName name="__tab21" localSheetId="11">[2]MAIN!$A$776:$AL$807</definedName>
    <definedName name="__tab21">[1]MAIN!$A$776:$AL$807</definedName>
    <definedName name="__tab22" localSheetId="6">[2]MAIN!$A$809:$AL$822</definedName>
    <definedName name="__tab22" localSheetId="9">[2]MAIN!$A$809:$AL$822</definedName>
    <definedName name="__tab22" localSheetId="7">[2]MAIN!$A$809:$AL$822</definedName>
    <definedName name="__tab22" localSheetId="10">[2]MAIN!$A$809:$AL$822</definedName>
    <definedName name="__tab22" localSheetId="8">[2]MAIN!$A$809:$AL$822</definedName>
    <definedName name="__tab22" localSheetId="11">[2]MAIN!$A$809:$AL$822</definedName>
    <definedName name="__tab22">[1]MAIN!$A$809:$AL$822</definedName>
    <definedName name="__tab23" localSheetId="6">[2]MAIN!$A$824:$AL$847</definedName>
    <definedName name="__tab23" localSheetId="9">[2]MAIN!$A$824:$AL$847</definedName>
    <definedName name="__tab23" localSheetId="7">[2]MAIN!$A$824:$AL$847</definedName>
    <definedName name="__tab23" localSheetId="10">[2]MAIN!$A$824:$AL$847</definedName>
    <definedName name="__tab23" localSheetId="8">[2]MAIN!$A$824:$AL$847</definedName>
    <definedName name="__tab23" localSheetId="11">[2]MAIN!$A$824:$AL$847</definedName>
    <definedName name="__tab23">[1]MAIN!$A$824:$AL$847</definedName>
    <definedName name="__tab24" localSheetId="6">[2]MAIN!$A$849:$AL$878</definedName>
    <definedName name="__tab24" localSheetId="9">[2]MAIN!$A$849:$AL$878</definedName>
    <definedName name="__tab24" localSheetId="7">[2]MAIN!$A$849:$AL$878</definedName>
    <definedName name="__tab24" localSheetId="10">[2]MAIN!$A$849:$AL$878</definedName>
    <definedName name="__tab24" localSheetId="8">[2]MAIN!$A$849:$AL$878</definedName>
    <definedName name="__tab24" localSheetId="11">[2]MAIN!$A$849:$AL$878</definedName>
    <definedName name="__tab24">[1]MAIN!$A$849:$AL$878</definedName>
    <definedName name="__tab25" localSheetId="6">[2]MAIN!$A$880:$AK$929</definedName>
    <definedName name="__tab25" localSheetId="9">[2]MAIN!$A$880:$AK$929</definedName>
    <definedName name="__tab25" localSheetId="7">[2]MAIN!$A$880:$AK$929</definedName>
    <definedName name="__tab25" localSheetId="10">[2]MAIN!$A$880:$AK$929</definedName>
    <definedName name="__tab25" localSheetId="8">[2]MAIN!$A$880:$AK$929</definedName>
    <definedName name="__tab25" localSheetId="11">[2]MAIN!$A$880:$AK$929</definedName>
    <definedName name="__tab25">[1]MAIN!$A$880:$AK$929</definedName>
    <definedName name="__tab26" localSheetId="6">[2]MAIN!$A$932:$AK$956</definedName>
    <definedName name="__tab26" localSheetId="9">[2]MAIN!$A$932:$AK$956</definedName>
    <definedName name="__tab26" localSheetId="7">[2]MAIN!$A$932:$AK$956</definedName>
    <definedName name="__tab26" localSheetId="10">[2]MAIN!$A$932:$AK$956</definedName>
    <definedName name="__tab26" localSheetId="8">[2]MAIN!$A$932:$AK$956</definedName>
    <definedName name="__tab26" localSheetId="11">[2]MAIN!$A$932:$AK$956</definedName>
    <definedName name="__tab26">[1]MAIN!$A$932:$AK$956</definedName>
    <definedName name="__tab27" localSheetId="6">[2]MAIN!$A$958:$AL$1027</definedName>
    <definedName name="__tab27" localSheetId="9">[2]MAIN!$A$958:$AL$1027</definedName>
    <definedName name="__tab27" localSheetId="7">[2]MAIN!$A$958:$AL$1027</definedName>
    <definedName name="__tab27" localSheetId="10">[2]MAIN!$A$958:$AL$1027</definedName>
    <definedName name="__tab27" localSheetId="8">[2]MAIN!$A$958:$AL$1027</definedName>
    <definedName name="__tab27" localSheetId="11">[2]MAIN!$A$958:$AL$1027</definedName>
    <definedName name="__tab27">[1]MAIN!$A$958:$AL$1027</definedName>
    <definedName name="__tab28" localSheetId="6">[2]MAIN!$A$1029:$AL$1088</definedName>
    <definedName name="__tab28" localSheetId="9">[2]MAIN!$A$1029:$AL$1088</definedName>
    <definedName name="__tab28" localSheetId="7">[2]MAIN!$A$1029:$AL$1088</definedName>
    <definedName name="__tab28" localSheetId="10">[2]MAIN!$A$1029:$AL$1088</definedName>
    <definedName name="__tab28" localSheetId="8">[2]MAIN!$A$1029:$AL$1088</definedName>
    <definedName name="__tab28" localSheetId="11">[2]MAIN!$A$1029:$AL$1088</definedName>
    <definedName name="__tab28">[1]MAIN!$A$1029:$AL$1088</definedName>
    <definedName name="__tab29" localSheetId="6">[2]MAIN!$A$1090:$AL$1139</definedName>
    <definedName name="__tab29" localSheetId="9">[2]MAIN!$A$1090:$AL$1139</definedName>
    <definedName name="__tab29" localSheetId="7">[2]MAIN!$A$1090:$AL$1139</definedName>
    <definedName name="__tab29" localSheetId="10">[2]MAIN!$A$1090:$AL$1139</definedName>
    <definedName name="__tab29" localSheetId="8">[2]MAIN!$A$1090:$AL$1139</definedName>
    <definedName name="__tab29" localSheetId="11">[2]MAIN!$A$1090:$AL$1139</definedName>
    <definedName name="__tab29">[1]MAIN!$A$1090:$AL$1139</definedName>
    <definedName name="__tab3" localSheetId="6">[2]MAIN!$A$72:$AL$80</definedName>
    <definedName name="__tab3" localSheetId="9">[2]MAIN!$A$72:$AL$80</definedName>
    <definedName name="__tab3" localSheetId="7">[2]MAIN!$A$72:$AL$80</definedName>
    <definedName name="__tab3" localSheetId="10">[2]MAIN!$A$72:$AL$80</definedName>
    <definedName name="__tab3" localSheetId="8">[2]MAIN!$A$72:$AL$80</definedName>
    <definedName name="__tab3" localSheetId="11">[2]MAIN!$A$72:$AL$80</definedName>
    <definedName name="__tab3">[1]MAIN!$A$72:$AL$80</definedName>
    <definedName name="__tab30" localSheetId="6">[2]MAIN!$A$1141:$AL$1184</definedName>
    <definedName name="__tab30" localSheetId="9">[2]MAIN!$A$1141:$AL$1184</definedName>
    <definedName name="__tab30" localSheetId="7">[2]MAIN!$A$1141:$AL$1184</definedName>
    <definedName name="__tab30" localSheetId="10">[2]MAIN!$A$1141:$AL$1184</definedName>
    <definedName name="__tab30" localSheetId="8">[2]MAIN!$A$1141:$AL$1184</definedName>
    <definedName name="__tab30" localSheetId="11">[2]MAIN!$A$1141:$AL$1184</definedName>
    <definedName name="__tab30">[1]MAIN!$A$1141:$AL$1184</definedName>
    <definedName name="__tab31" localSheetId="6">[2]MAIN!$A$1186:$AK$1206</definedName>
    <definedName name="__tab31" localSheetId="9">[2]MAIN!$A$1186:$AK$1206</definedName>
    <definedName name="__tab31" localSheetId="7">[2]MAIN!$A$1186:$AK$1206</definedName>
    <definedName name="__tab31" localSheetId="10">[2]MAIN!$A$1186:$AK$1206</definedName>
    <definedName name="__tab31" localSheetId="8">[2]MAIN!$A$1186:$AK$1206</definedName>
    <definedName name="__tab31" localSheetId="11">[2]MAIN!$A$1186:$AK$1206</definedName>
    <definedName name="__tab31">[1]MAIN!$A$1186:$AK$1206</definedName>
    <definedName name="__tab4" localSheetId="6">[2]MAIN!$A$82:$AL$100</definedName>
    <definedName name="__tab4" localSheetId="9">[2]MAIN!$A$82:$AL$100</definedName>
    <definedName name="__tab4" localSheetId="7">[2]MAIN!$A$82:$AL$100</definedName>
    <definedName name="__tab4" localSheetId="10">[2]MAIN!$A$82:$AL$100</definedName>
    <definedName name="__tab4" localSheetId="8">[2]MAIN!$A$82:$AL$100</definedName>
    <definedName name="__tab4" localSheetId="11">[2]MAIN!$A$82:$AL$100</definedName>
    <definedName name="__tab4">[1]MAIN!$A$82:$AL$100</definedName>
    <definedName name="__tab5" localSheetId="6">[2]MAIN!$A$102:$AL$110</definedName>
    <definedName name="__tab5" localSheetId="9">[2]MAIN!$A$102:$AL$110</definedName>
    <definedName name="__tab5" localSheetId="7">[2]MAIN!$A$102:$AL$110</definedName>
    <definedName name="__tab5" localSheetId="10">[2]MAIN!$A$102:$AL$110</definedName>
    <definedName name="__tab5" localSheetId="8">[2]MAIN!$A$102:$AL$110</definedName>
    <definedName name="__tab5" localSheetId="11">[2]MAIN!$A$102:$AL$110</definedName>
    <definedName name="__tab5">[1]MAIN!$A$102:$AL$110</definedName>
    <definedName name="__tab6" localSheetId="6">[2]MAIN!$A$112:$AL$120</definedName>
    <definedName name="__tab6" localSheetId="9">[2]MAIN!$A$112:$AL$120</definedName>
    <definedName name="__tab6" localSheetId="7">[2]MAIN!$A$112:$AL$120</definedName>
    <definedName name="__tab6" localSheetId="10">[2]MAIN!$A$112:$AL$120</definedName>
    <definedName name="__tab6" localSheetId="8">[2]MAIN!$A$112:$AL$120</definedName>
    <definedName name="__tab6" localSheetId="11">[2]MAIN!$A$112:$AL$120</definedName>
    <definedName name="__tab6">[1]MAIN!$A$112:$AL$120</definedName>
    <definedName name="__tab7" localSheetId="6">[2]MAIN!$A$122:$AL$140</definedName>
    <definedName name="__tab7" localSheetId="9">[2]MAIN!$A$122:$AL$140</definedName>
    <definedName name="__tab7" localSheetId="7">[2]MAIN!$A$122:$AL$140</definedName>
    <definedName name="__tab7" localSheetId="10">[2]MAIN!$A$122:$AL$140</definedName>
    <definedName name="__tab7" localSheetId="8">[2]MAIN!$A$122:$AL$140</definedName>
    <definedName name="__tab7" localSheetId="11">[2]MAIN!$A$122:$AL$140</definedName>
    <definedName name="__tab7">[1]MAIN!$A$122:$AL$140</definedName>
    <definedName name="__tab8" localSheetId="6">[2]MAIN!$A$142:$AL$190</definedName>
    <definedName name="__tab8" localSheetId="9">[2]MAIN!$A$142:$AL$190</definedName>
    <definedName name="__tab8" localSheetId="7">[2]MAIN!$A$142:$AL$190</definedName>
    <definedName name="__tab8" localSheetId="10">[2]MAIN!$A$142:$AL$190</definedName>
    <definedName name="__tab8" localSheetId="8">[2]MAIN!$A$142:$AL$190</definedName>
    <definedName name="__tab8" localSheetId="11">[2]MAIN!$A$142:$AL$190</definedName>
    <definedName name="__tab8">[1]MAIN!$A$142:$AL$190</definedName>
    <definedName name="__tab9" localSheetId="6">[2]MAIN!$A$192:$AL$239</definedName>
    <definedName name="__tab9" localSheetId="9">[2]MAIN!$A$192:$AL$239</definedName>
    <definedName name="__tab9" localSheetId="7">[2]MAIN!$A$192:$AL$239</definedName>
    <definedName name="__tab9" localSheetId="10">[2]MAIN!$A$192:$AL$239</definedName>
    <definedName name="__tab9" localSheetId="8">[2]MAIN!$A$192:$AL$239</definedName>
    <definedName name="__tab9" localSheetId="11">[2]MAIN!$A$192:$AL$239</definedName>
    <definedName name="__tab9">[1]MAIN!$A$192:$AL$239</definedName>
    <definedName name="__TXS1" localSheetId="6">[2]MAIN!$A$647:$IV$647</definedName>
    <definedName name="__TXS1" localSheetId="9">[2]MAIN!$A$647:$IV$647</definedName>
    <definedName name="__TXS1" localSheetId="7">[2]MAIN!$A$647:$IV$647</definedName>
    <definedName name="__TXS1" localSheetId="10">[2]MAIN!$A$647:$IV$647</definedName>
    <definedName name="__TXS1" localSheetId="8">[2]MAIN!$A$647:$IV$647</definedName>
    <definedName name="__TXS1" localSheetId="11">[2]MAIN!$A$647:$IV$647</definedName>
    <definedName name="__TXS1">[1]MAIN!$A$647:$IV$647</definedName>
    <definedName name="__TXS11" localSheetId="6">[2]MAIN!$A$1105:$IV$1105</definedName>
    <definedName name="__TXS11" localSheetId="9">[2]MAIN!$A$1105:$IV$1105</definedName>
    <definedName name="__TXS11" localSheetId="7">[2]MAIN!$A$1105:$IV$1105</definedName>
    <definedName name="__TXS11" localSheetId="10">[2]MAIN!$A$1105:$IV$1105</definedName>
    <definedName name="__TXS11" localSheetId="8">[2]MAIN!$A$1105:$IV$1105</definedName>
    <definedName name="__TXS11" localSheetId="11">[2]MAIN!$A$1105:$IV$1105</definedName>
    <definedName name="__TXS11">[1]MAIN!$A$1105:$IV$1105</definedName>
    <definedName name="__TXS2" localSheetId="6">[2]MAIN!$A$680:$IV$680</definedName>
    <definedName name="__TXS2" localSheetId="9">[2]MAIN!$A$680:$IV$680</definedName>
    <definedName name="__TXS2" localSheetId="7">[2]MAIN!$A$680:$IV$680</definedName>
    <definedName name="__TXS2" localSheetId="10">[2]MAIN!$A$680:$IV$680</definedName>
    <definedName name="__TXS2" localSheetId="8">[2]MAIN!$A$680:$IV$680</definedName>
    <definedName name="__TXS2" localSheetId="11">[2]MAIN!$A$680:$IV$680</definedName>
    <definedName name="__TXS2">[1]MAIN!$A$680:$IV$680</definedName>
    <definedName name="__TXS21" localSheetId="6">[2]MAIN!$A$1111:$IV$1111</definedName>
    <definedName name="__TXS21" localSheetId="9">[2]MAIN!$A$1111:$IV$1111</definedName>
    <definedName name="__TXS21" localSheetId="7">[2]MAIN!$A$1111:$IV$1111</definedName>
    <definedName name="__TXS21" localSheetId="10">[2]MAIN!$A$1111:$IV$1111</definedName>
    <definedName name="__TXS21" localSheetId="8">[2]MAIN!$A$1111:$IV$1111</definedName>
    <definedName name="__TXS21" localSheetId="11">[2]MAIN!$A$1111:$IV$1111</definedName>
    <definedName name="__TXS21">[1]MAIN!$A$1111:$IV$1111</definedName>
    <definedName name="__VC1" localSheetId="6">[2]MAIN!$F$1249:$AL$1249</definedName>
    <definedName name="__VC1" localSheetId="9">[2]MAIN!$F$1249:$AL$1249</definedName>
    <definedName name="__VC1" localSheetId="7">[2]MAIN!$F$1249:$AL$1249</definedName>
    <definedName name="__VC1" localSheetId="10">[2]MAIN!$F$1249:$AL$1249</definedName>
    <definedName name="__VC1" localSheetId="8">[2]MAIN!$F$1249:$AL$1249</definedName>
    <definedName name="__VC1" localSheetId="11">[2]MAIN!$F$1249:$AL$1249</definedName>
    <definedName name="__VC1">[1]MAIN!$F$1249:$AL$1249</definedName>
    <definedName name="__VC2" localSheetId="6">[2]MAIN!$F$1250:$AL$1250</definedName>
    <definedName name="__VC2" localSheetId="9">[2]MAIN!$F$1250:$AL$1250</definedName>
    <definedName name="__VC2" localSheetId="7">[2]MAIN!$F$1250:$AL$1250</definedName>
    <definedName name="__VC2" localSheetId="10">[2]MAIN!$F$1250:$AL$1250</definedName>
    <definedName name="__VC2" localSheetId="8">[2]MAIN!$F$1250:$AL$1250</definedName>
    <definedName name="__VC2" localSheetId="11">[2]MAIN!$F$1250:$AL$1250</definedName>
    <definedName name="__VC2">[1]MAIN!$F$1250:$AL$1250</definedName>
    <definedName name="_CST11" localSheetId="6">[2]MAIN!$A$106:$IV$106</definedName>
    <definedName name="_CST11" localSheetId="9">[2]MAIN!$A$106:$IV$106</definedName>
    <definedName name="_CST11" localSheetId="7">[2]MAIN!$A$106:$IV$106</definedName>
    <definedName name="_CST11" localSheetId="10">[2]MAIN!$A$106:$IV$106</definedName>
    <definedName name="_CST11" localSheetId="8">[2]MAIN!$A$106:$IV$106</definedName>
    <definedName name="_CST11" localSheetId="11">[2]MAIN!$A$106:$IV$106</definedName>
    <definedName name="_CST11" localSheetId="12">[3]MAIN!$106:$106</definedName>
    <definedName name="_CST11" localSheetId="13">[3]MAIN!$106:$106</definedName>
    <definedName name="_CST11" localSheetId="14">[3]MAIN!$106:$106</definedName>
    <definedName name="_CST11">[4]MAIN!$A$106:$IV$106</definedName>
    <definedName name="_CST12" localSheetId="6">[2]MAIN!$A$116:$IV$116</definedName>
    <definedName name="_CST12" localSheetId="9">[2]MAIN!$A$116:$IV$116</definedName>
    <definedName name="_CST12" localSheetId="7">[2]MAIN!$A$116:$IV$116</definedName>
    <definedName name="_CST12" localSheetId="10">[2]MAIN!$A$116:$IV$116</definedName>
    <definedName name="_CST12" localSheetId="8">[2]MAIN!$A$116:$IV$116</definedName>
    <definedName name="_CST12" localSheetId="11">[2]MAIN!$A$116:$IV$116</definedName>
    <definedName name="_CST12" localSheetId="12">[3]MAIN!$116:$116</definedName>
    <definedName name="_CST12" localSheetId="13">[3]MAIN!$116:$116</definedName>
    <definedName name="_CST12" localSheetId="14">[3]MAIN!$116:$116</definedName>
    <definedName name="_CST12">[4]MAIN!$A$116:$IV$116</definedName>
    <definedName name="_CST13" localSheetId="6">[2]MAIN!$A$126:$IV$126</definedName>
    <definedName name="_CST13" localSheetId="9">[2]MAIN!$A$126:$IV$126</definedName>
    <definedName name="_CST13" localSheetId="7">[2]MAIN!$A$126:$IV$126</definedName>
    <definedName name="_CST13" localSheetId="10">[2]MAIN!$A$126:$IV$126</definedName>
    <definedName name="_CST13" localSheetId="8">[2]MAIN!$A$126:$IV$126</definedName>
    <definedName name="_CST13" localSheetId="11">[2]MAIN!$A$126:$IV$126</definedName>
    <definedName name="_CST13" localSheetId="12">[3]MAIN!$126:$126</definedName>
    <definedName name="_CST13" localSheetId="13">[3]MAIN!$126:$126</definedName>
    <definedName name="_CST13" localSheetId="14">[3]MAIN!$126:$126</definedName>
    <definedName name="_CST13">[4]MAIN!$A$126:$IV$126</definedName>
    <definedName name="_CST14" localSheetId="6">[2]MAIN!$A$346:$IV$346</definedName>
    <definedName name="_CST14" localSheetId="9">[2]MAIN!$A$346:$IV$346</definedName>
    <definedName name="_CST14" localSheetId="7">[2]MAIN!$A$346:$IV$346</definedName>
    <definedName name="_CST14" localSheetId="10">[2]MAIN!$A$346:$IV$346</definedName>
    <definedName name="_CST14" localSheetId="8">[2]MAIN!$A$346:$IV$346</definedName>
    <definedName name="_CST14" localSheetId="11">[2]MAIN!$A$346:$IV$346</definedName>
    <definedName name="_CST14" localSheetId="12">[3]MAIN!$346:$346</definedName>
    <definedName name="_CST14" localSheetId="13">[3]MAIN!$346:$346</definedName>
    <definedName name="_CST14" localSheetId="14">[3]MAIN!$346:$346</definedName>
    <definedName name="_CST14">[4]MAIN!$A$346:$IV$346</definedName>
    <definedName name="_CST15" localSheetId="6">[2]MAIN!$A$1198:$IV$1198</definedName>
    <definedName name="_CST15" localSheetId="9">[2]MAIN!$A$1198:$IV$1198</definedName>
    <definedName name="_CST15" localSheetId="7">[2]MAIN!$A$1198:$IV$1198</definedName>
    <definedName name="_CST15" localSheetId="10">[2]MAIN!$A$1198:$IV$1198</definedName>
    <definedName name="_CST15" localSheetId="8">[2]MAIN!$A$1198:$IV$1198</definedName>
    <definedName name="_CST15" localSheetId="11">[2]MAIN!$A$1198:$IV$1198</definedName>
    <definedName name="_CST15" localSheetId="12">[3]MAIN!$1198:$1198</definedName>
    <definedName name="_CST15" localSheetId="13">[3]MAIN!$1198:$1198</definedName>
    <definedName name="_CST15" localSheetId="14">[3]MAIN!$1198:$1198</definedName>
    <definedName name="_CST15">[4]MAIN!$A$1198:$IV$1198</definedName>
    <definedName name="_CST21" localSheetId="6">[2]MAIN!$A$109:$IV$109</definedName>
    <definedName name="_CST21" localSheetId="9">[2]MAIN!$A$109:$IV$109</definedName>
    <definedName name="_CST21" localSheetId="7">[2]MAIN!$A$109:$IV$109</definedName>
    <definedName name="_CST21" localSheetId="10">[2]MAIN!$A$109:$IV$109</definedName>
    <definedName name="_CST21" localSheetId="8">[2]MAIN!$A$109:$IV$109</definedName>
    <definedName name="_CST21" localSheetId="11">[2]MAIN!$A$109:$IV$109</definedName>
    <definedName name="_CST21" localSheetId="12">[3]MAIN!$109:$109</definedName>
    <definedName name="_CST21" localSheetId="13">[3]MAIN!$109:$109</definedName>
    <definedName name="_CST21" localSheetId="14">[3]MAIN!$109:$109</definedName>
    <definedName name="_CST21">[4]MAIN!$A$109:$IV$109</definedName>
    <definedName name="_CST22" localSheetId="6">[2]MAIN!$A$119:$IV$119</definedName>
    <definedName name="_CST22" localSheetId="9">[2]MAIN!$A$119:$IV$119</definedName>
    <definedName name="_CST22" localSheetId="7">[2]MAIN!$A$119:$IV$119</definedName>
    <definedName name="_CST22" localSheetId="10">[2]MAIN!$A$119:$IV$119</definedName>
    <definedName name="_CST22" localSheetId="8">[2]MAIN!$A$119:$IV$119</definedName>
    <definedName name="_CST22" localSheetId="11">[2]MAIN!$A$119:$IV$119</definedName>
    <definedName name="_CST22" localSheetId="12">[3]MAIN!$119:$119</definedName>
    <definedName name="_CST22" localSheetId="13">[3]MAIN!$119:$119</definedName>
    <definedName name="_CST22" localSheetId="14">[3]MAIN!$119:$119</definedName>
    <definedName name="_CST22">[4]MAIN!$A$119:$IV$119</definedName>
    <definedName name="_CST23" localSheetId="6">[2]MAIN!$A$129:$IV$129</definedName>
    <definedName name="_CST23" localSheetId="9">[2]MAIN!$A$129:$IV$129</definedName>
    <definedName name="_CST23" localSheetId="7">[2]MAIN!$A$129:$IV$129</definedName>
    <definedName name="_CST23" localSheetId="10">[2]MAIN!$A$129:$IV$129</definedName>
    <definedName name="_CST23" localSheetId="8">[2]MAIN!$A$129:$IV$129</definedName>
    <definedName name="_CST23" localSheetId="11">[2]MAIN!$A$129:$IV$129</definedName>
    <definedName name="_CST23" localSheetId="12">[3]MAIN!$129:$129</definedName>
    <definedName name="_CST23" localSheetId="13">[3]MAIN!$129:$129</definedName>
    <definedName name="_CST23" localSheetId="14">[3]MAIN!$129:$129</definedName>
    <definedName name="_CST23">[4]MAIN!$A$129:$IV$129</definedName>
    <definedName name="_CST24" localSheetId="6">[2]MAIN!$A$349:$IV$349</definedName>
    <definedName name="_CST24" localSheetId="9">[2]MAIN!$A$349:$IV$349</definedName>
    <definedName name="_CST24" localSheetId="7">[2]MAIN!$A$349:$IV$349</definedName>
    <definedName name="_CST24" localSheetId="10">[2]MAIN!$A$349:$IV$349</definedName>
    <definedName name="_CST24" localSheetId="8">[2]MAIN!$A$349:$IV$349</definedName>
    <definedName name="_CST24" localSheetId="11">[2]MAIN!$A$349:$IV$349</definedName>
    <definedName name="_CST24" localSheetId="12">[3]MAIN!$349:$349</definedName>
    <definedName name="_CST24" localSheetId="13">[3]MAIN!$349:$349</definedName>
    <definedName name="_CST24" localSheetId="14">[3]MAIN!$349:$349</definedName>
    <definedName name="_CST24">[4]MAIN!$A$349:$IV$349</definedName>
    <definedName name="_CST25" localSheetId="6">[2]MAIN!$A$1200:$IV$1200</definedName>
    <definedName name="_CST25" localSheetId="9">[2]MAIN!$A$1200:$IV$1200</definedName>
    <definedName name="_CST25" localSheetId="7">[2]MAIN!$A$1200:$IV$1200</definedName>
    <definedName name="_CST25" localSheetId="10">[2]MAIN!$A$1200:$IV$1200</definedName>
    <definedName name="_CST25" localSheetId="8">[2]MAIN!$A$1200:$IV$1200</definedName>
    <definedName name="_CST25" localSheetId="11">[2]MAIN!$A$1200:$IV$1200</definedName>
    <definedName name="_CST25" localSheetId="12">[3]MAIN!$1200:$1200</definedName>
    <definedName name="_CST25" localSheetId="13">[3]MAIN!$1200:$1200</definedName>
    <definedName name="_CST25" localSheetId="14">[3]MAIN!$1200:$1200</definedName>
    <definedName name="_CST25">[4]MAIN!$A$1200:$IV$1200</definedName>
    <definedName name="_FXA1" localSheetId="6">[2]MAIN!$A$261:$IV$261</definedName>
    <definedName name="_FXA1" localSheetId="9">[2]MAIN!$A$261:$IV$261</definedName>
    <definedName name="_FXA1" localSheetId="7">[2]MAIN!$A$261:$IV$261</definedName>
    <definedName name="_FXA1" localSheetId="10">[2]MAIN!$A$261:$IV$261</definedName>
    <definedName name="_FXA1" localSheetId="8">[2]MAIN!$A$261:$IV$261</definedName>
    <definedName name="_FXA1" localSheetId="11">[2]MAIN!$A$261:$IV$261</definedName>
    <definedName name="_FXA1" localSheetId="12">[3]MAIN!$261:$261</definedName>
    <definedName name="_FXA1" localSheetId="13">[3]MAIN!$261:$261</definedName>
    <definedName name="_FXA1" localSheetId="14">[3]MAIN!$261:$261</definedName>
    <definedName name="_FXA1">[4]MAIN!$A$261:$IV$261</definedName>
    <definedName name="_FXA11" localSheetId="6">[2]MAIN!$A$1204:$IV$1204</definedName>
    <definedName name="_FXA11" localSheetId="9">[2]MAIN!$A$1204:$IV$1204</definedName>
    <definedName name="_FXA11" localSheetId="7">[2]MAIN!$A$1204:$IV$1204</definedName>
    <definedName name="_FXA11" localSheetId="10">[2]MAIN!$A$1204:$IV$1204</definedName>
    <definedName name="_FXA11" localSheetId="8">[2]MAIN!$A$1204:$IV$1204</definedName>
    <definedName name="_FXA11" localSheetId="11">[2]MAIN!$A$1204:$IV$1204</definedName>
    <definedName name="_FXA11" localSheetId="12">[3]MAIN!$1204:$1204</definedName>
    <definedName name="_FXA11" localSheetId="13">[3]MAIN!$1204:$1204</definedName>
    <definedName name="_FXA11" localSheetId="14">[3]MAIN!$1204:$1204</definedName>
    <definedName name="_FXA11">[4]MAIN!$A$1204:$IV$1204</definedName>
    <definedName name="_FXA2" localSheetId="6">[2]MAIN!$A$280:$IV$280</definedName>
    <definedName name="_FXA2" localSheetId="9">[2]MAIN!$A$280:$IV$280</definedName>
    <definedName name="_FXA2" localSheetId="7">[2]MAIN!$A$280:$IV$280</definedName>
    <definedName name="_FXA2" localSheetId="10">[2]MAIN!$A$280:$IV$280</definedName>
    <definedName name="_FXA2" localSheetId="8">[2]MAIN!$A$280:$IV$280</definedName>
    <definedName name="_FXA2" localSheetId="11">[2]MAIN!$A$280:$IV$280</definedName>
    <definedName name="_FXA2" localSheetId="12">[3]MAIN!$280:$280</definedName>
    <definedName name="_FXA2" localSheetId="13">[3]MAIN!$280:$280</definedName>
    <definedName name="_FXA2" localSheetId="14">[3]MAIN!$280:$280</definedName>
    <definedName name="_FXA2">[4]MAIN!$A$280:$IV$280</definedName>
    <definedName name="_FXA21" localSheetId="6">[2]MAIN!$A$1206:$IV$1206</definedName>
    <definedName name="_FXA21" localSheetId="9">[2]MAIN!$A$1206:$IV$1206</definedName>
    <definedName name="_FXA21" localSheetId="7">[2]MAIN!$A$1206:$IV$1206</definedName>
    <definedName name="_FXA21" localSheetId="10">[2]MAIN!$A$1206:$IV$1206</definedName>
    <definedName name="_FXA21" localSheetId="8">[2]MAIN!$A$1206:$IV$1206</definedName>
    <definedName name="_FXA21" localSheetId="11">[2]MAIN!$A$1206:$IV$1206</definedName>
    <definedName name="_FXA21" localSheetId="12">[3]MAIN!$1206:$1206</definedName>
    <definedName name="_FXA21" localSheetId="13">[3]MAIN!$1206:$1206</definedName>
    <definedName name="_FXA21" localSheetId="14">[3]MAIN!$1206:$1206</definedName>
    <definedName name="_FXA21">[4]MAIN!$A$1206:$IV$1206</definedName>
    <definedName name="_IRR1" localSheetId="6">[2]MAIN!$D$1013</definedName>
    <definedName name="_IRR1" localSheetId="9">[2]MAIN!$D$1013</definedName>
    <definedName name="_IRR1" localSheetId="7">[2]MAIN!$D$1013</definedName>
    <definedName name="_IRR1" localSheetId="10">[2]MAIN!$D$1013</definedName>
    <definedName name="_IRR1" localSheetId="8">[2]MAIN!$D$1013</definedName>
    <definedName name="_IRR1" localSheetId="11">[2]MAIN!$D$1013</definedName>
    <definedName name="_IRR1" localSheetId="12">[3]MAIN!$D$1013</definedName>
    <definedName name="_IRR1" localSheetId="13">[3]MAIN!$D$1013</definedName>
    <definedName name="_IRR1" localSheetId="14">[3]MAIN!$D$1013</definedName>
    <definedName name="_IRR1">[4]MAIN!$D$1013</definedName>
    <definedName name="_KRD1" localSheetId="6">[2]MAIN!$A$524:$IV$524</definedName>
    <definedName name="_KRD1" localSheetId="9">[2]MAIN!$A$524:$IV$524</definedName>
    <definedName name="_KRD1" localSheetId="7">[2]MAIN!$A$524:$IV$524</definedName>
    <definedName name="_KRD1" localSheetId="10">[2]MAIN!$A$524:$IV$524</definedName>
    <definedName name="_KRD1" localSheetId="8">[2]MAIN!$A$524:$IV$524</definedName>
    <definedName name="_KRD1" localSheetId="11">[2]MAIN!$A$524:$IV$524</definedName>
    <definedName name="_KRD1" localSheetId="12">[3]MAIN!$524:$524</definedName>
    <definedName name="_KRD1" localSheetId="13">[3]MAIN!$524:$524</definedName>
    <definedName name="_KRD1" localSheetId="14">[3]MAIN!$524:$524</definedName>
    <definedName name="_KRD1">[4]MAIN!$A$524:$IV$524</definedName>
    <definedName name="_KRD2" localSheetId="6">[2]MAIN!$A$552:$IV$552</definedName>
    <definedName name="_KRD2" localSheetId="9">[2]MAIN!$A$552:$IV$552</definedName>
    <definedName name="_KRD2" localSheetId="7">[2]MAIN!$A$552:$IV$552</definedName>
    <definedName name="_KRD2" localSheetId="10">[2]MAIN!$A$552:$IV$552</definedName>
    <definedName name="_KRD2" localSheetId="8">[2]MAIN!$A$552:$IV$552</definedName>
    <definedName name="_KRD2" localSheetId="11">[2]MAIN!$A$552:$IV$552</definedName>
    <definedName name="_KRD2" localSheetId="12">[3]MAIN!$552:$552</definedName>
    <definedName name="_KRD2" localSheetId="13">[3]MAIN!$552:$552</definedName>
    <definedName name="_KRD2" localSheetId="14">[3]MAIN!$552:$552</definedName>
    <definedName name="_KRD2">[4]MAIN!$A$552:$IV$552</definedName>
    <definedName name="_LIS1" localSheetId="6">[2]MAIN!$A$325:$IV$325</definedName>
    <definedName name="_LIS1" localSheetId="9">[2]MAIN!$A$325:$IV$325</definedName>
    <definedName name="_LIS1" localSheetId="7">[2]MAIN!$A$325:$IV$325</definedName>
    <definedName name="_LIS1" localSheetId="10">[2]MAIN!$A$325:$IV$325</definedName>
    <definedName name="_LIS1" localSheetId="8">[2]MAIN!$A$325:$IV$325</definedName>
    <definedName name="_LIS1" localSheetId="11">[2]MAIN!$A$325:$IV$325</definedName>
    <definedName name="_LIS1" localSheetId="12">[3]MAIN!$325:$325</definedName>
    <definedName name="_LIS1" localSheetId="13">[3]MAIN!$325:$325</definedName>
    <definedName name="_LIS1" localSheetId="14">[3]MAIN!$325:$325</definedName>
    <definedName name="_LIS1">[4]MAIN!$A$325:$IV$325</definedName>
    <definedName name="_NPV1" localSheetId="6">[2]MAIN!$D$1004</definedName>
    <definedName name="_NPV1" localSheetId="9">[2]MAIN!$D$1004</definedName>
    <definedName name="_NPV1" localSheetId="7">[2]MAIN!$D$1004</definedName>
    <definedName name="_NPV1" localSheetId="10">[2]MAIN!$D$1004</definedName>
    <definedName name="_NPV1" localSheetId="8">[2]MAIN!$D$1004</definedName>
    <definedName name="_NPV1" localSheetId="11">[2]MAIN!$D$1004</definedName>
    <definedName name="_NPV1" localSheetId="12">[3]MAIN!$D$1004</definedName>
    <definedName name="_NPV1" localSheetId="13">[3]MAIN!$D$1004</definedName>
    <definedName name="_NPV1" localSheetId="14">[3]MAIN!$D$1004</definedName>
    <definedName name="_NPV1">[4]MAIN!$D$1004</definedName>
    <definedName name="_PR11" localSheetId="6">[2]MAIN!$A$66:$IV$66</definedName>
    <definedName name="_PR11" localSheetId="9">[2]MAIN!$A$66:$IV$66</definedName>
    <definedName name="_PR11" localSheetId="7">[2]MAIN!$A$66:$IV$66</definedName>
    <definedName name="_PR11" localSheetId="10">[2]MAIN!$A$66:$IV$66</definedName>
    <definedName name="_PR11" localSheetId="8">[2]MAIN!$A$66:$IV$66</definedName>
    <definedName name="_PR11" localSheetId="11">[2]MAIN!$A$66:$IV$66</definedName>
    <definedName name="_PR11" localSheetId="12">[3]MAIN!$66:$66</definedName>
    <definedName name="_PR11" localSheetId="13">[3]MAIN!$66:$66</definedName>
    <definedName name="_PR11" localSheetId="14">[3]MAIN!$66:$66</definedName>
    <definedName name="_PR11">[4]MAIN!$A$66:$IV$66</definedName>
    <definedName name="_PR12" localSheetId="6">[2]MAIN!$A$76:$IV$76</definedName>
    <definedName name="_PR12" localSheetId="9">[2]MAIN!$A$76:$IV$76</definedName>
    <definedName name="_PR12" localSheetId="7">[2]MAIN!$A$76:$IV$76</definedName>
    <definedName name="_PR12" localSheetId="10">[2]MAIN!$A$76:$IV$76</definedName>
    <definedName name="_PR12" localSheetId="8">[2]MAIN!$A$76:$IV$76</definedName>
    <definedName name="_PR12" localSheetId="11">[2]MAIN!$A$76:$IV$76</definedName>
    <definedName name="_PR12" localSheetId="12">[3]MAIN!$76:$76</definedName>
    <definedName name="_PR12" localSheetId="13">[3]MAIN!$76:$76</definedName>
    <definedName name="_PR12" localSheetId="14">[3]MAIN!$76:$76</definedName>
    <definedName name="_PR12">[4]MAIN!$A$76:$IV$76</definedName>
    <definedName name="_PR13" localSheetId="6">[2]MAIN!$A$86:$IV$86</definedName>
    <definedName name="_PR13" localSheetId="9">[2]MAIN!$A$86:$IV$86</definedName>
    <definedName name="_PR13" localSheetId="7">[2]MAIN!$A$86:$IV$86</definedName>
    <definedName name="_PR13" localSheetId="10">[2]MAIN!$A$86:$IV$86</definedName>
    <definedName name="_PR13" localSheetId="8">[2]MAIN!$A$86:$IV$86</definedName>
    <definedName name="_PR13" localSheetId="11">[2]MAIN!$A$86:$IV$86</definedName>
    <definedName name="_PR13" localSheetId="12">[3]MAIN!$86:$86</definedName>
    <definedName name="_PR13" localSheetId="13">[3]MAIN!$86:$86</definedName>
    <definedName name="_PR13" localSheetId="14">[3]MAIN!$86:$86</definedName>
    <definedName name="_PR13">[4]MAIN!$A$86:$IV$86</definedName>
    <definedName name="_PR14" localSheetId="6">[2]MAIN!$A$1194:$IV$1194</definedName>
    <definedName name="_PR14" localSheetId="9">[2]MAIN!$A$1194:$IV$1194</definedName>
    <definedName name="_PR14" localSheetId="7">[2]MAIN!$A$1194:$IV$1194</definedName>
    <definedName name="_PR14" localSheetId="10">[2]MAIN!$A$1194:$IV$1194</definedName>
    <definedName name="_PR14" localSheetId="8">[2]MAIN!$A$1194:$IV$1194</definedName>
    <definedName name="_PR14" localSheetId="11">[2]MAIN!$A$1194:$IV$1194</definedName>
    <definedName name="_PR14" localSheetId="12">[3]MAIN!$1194:$1194</definedName>
    <definedName name="_PR14" localSheetId="13">[3]MAIN!$1194:$1194</definedName>
    <definedName name="_PR14" localSheetId="14">[3]MAIN!$1194:$1194</definedName>
    <definedName name="_PR14">[4]MAIN!$A$1194:$IV$1194</definedName>
    <definedName name="_PR21" localSheetId="6">[2]MAIN!$A$69:$IV$69</definedName>
    <definedName name="_PR21" localSheetId="9">[2]MAIN!$A$69:$IV$69</definedName>
    <definedName name="_PR21" localSheetId="7">[2]MAIN!$A$69:$IV$69</definedName>
    <definedName name="_PR21" localSheetId="10">[2]MAIN!$A$69:$IV$69</definedName>
    <definedName name="_PR21" localSheetId="8">[2]MAIN!$A$69:$IV$69</definedName>
    <definedName name="_PR21" localSheetId="11">[2]MAIN!$A$69:$IV$69</definedName>
    <definedName name="_PR21" localSheetId="12">[3]MAIN!$69:$69</definedName>
    <definedName name="_PR21" localSheetId="13">[3]MAIN!$69:$69</definedName>
    <definedName name="_PR21" localSheetId="14">[3]MAIN!$69:$69</definedName>
    <definedName name="_PR21">[4]MAIN!$A$69:$IV$69</definedName>
    <definedName name="_PR22" localSheetId="6">[2]MAIN!$A$79:$IV$79</definedName>
    <definedName name="_PR22" localSheetId="9">[2]MAIN!$A$79:$IV$79</definedName>
    <definedName name="_PR22" localSheetId="7">[2]MAIN!$A$79:$IV$79</definedName>
    <definedName name="_PR22" localSheetId="10">[2]MAIN!$A$79:$IV$79</definedName>
    <definedName name="_PR22" localSheetId="8">[2]MAIN!$A$79:$IV$79</definedName>
    <definedName name="_PR22" localSheetId="11">[2]MAIN!$A$79:$IV$79</definedName>
    <definedName name="_PR22" localSheetId="12">[3]MAIN!$79:$79</definedName>
    <definedName name="_PR22" localSheetId="13">[3]MAIN!$79:$79</definedName>
    <definedName name="_PR22" localSheetId="14">[3]MAIN!$79:$79</definedName>
    <definedName name="_PR22">[4]MAIN!$A$79:$IV$79</definedName>
    <definedName name="_PR23" localSheetId="6">[2]MAIN!$A$89:$IV$89</definedName>
    <definedName name="_PR23" localSheetId="9">[2]MAIN!$A$89:$IV$89</definedName>
    <definedName name="_PR23" localSheetId="7">[2]MAIN!$A$89:$IV$89</definedName>
    <definedName name="_PR23" localSheetId="10">[2]MAIN!$A$89:$IV$89</definedName>
    <definedName name="_PR23" localSheetId="8">[2]MAIN!$A$89:$IV$89</definedName>
    <definedName name="_PR23" localSheetId="11">[2]MAIN!$A$89:$IV$89</definedName>
    <definedName name="_PR23" localSheetId="12">[3]MAIN!$89:$89</definedName>
    <definedName name="_PR23" localSheetId="13">[3]MAIN!$89:$89</definedName>
    <definedName name="_PR23" localSheetId="14">[3]MAIN!$89:$89</definedName>
    <definedName name="_PR23">[4]MAIN!$A$89:$IV$89</definedName>
    <definedName name="_PR24" localSheetId="6">[2]MAIN!$A$1196:$IV$1196</definedName>
    <definedName name="_PR24" localSheetId="9">[2]MAIN!$A$1196:$IV$1196</definedName>
    <definedName name="_PR24" localSheetId="7">[2]MAIN!$A$1196:$IV$1196</definedName>
    <definedName name="_PR24" localSheetId="10">[2]MAIN!$A$1196:$IV$1196</definedName>
    <definedName name="_PR24" localSheetId="8">[2]MAIN!$A$1196:$IV$1196</definedName>
    <definedName name="_PR24" localSheetId="11">[2]MAIN!$A$1196:$IV$1196</definedName>
    <definedName name="_PR24" localSheetId="12">[3]MAIN!$1196:$1196</definedName>
    <definedName name="_PR24" localSheetId="13">[3]MAIN!$1196:$1196</definedName>
    <definedName name="_PR24" localSheetId="14">[3]MAIN!$1196:$1196</definedName>
    <definedName name="_PR24">[4]MAIN!$A$1196:$IV$1196</definedName>
    <definedName name="_RAZ1" localSheetId="6">#REF!</definedName>
    <definedName name="_RAZ1" localSheetId="9">#REF!</definedName>
    <definedName name="_RAZ1" localSheetId="7">#REF!</definedName>
    <definedName name="_RAZ1" localSheetId="10">#REF!</definedName>
    <definedName name="_RAZ1" localSheetId="8">#REF!</definedName>
    <definedName name="_RAZ1" localSheetId="11">#REF!</definedName>
    <definedName name="_RAZ1" localSheetId="12">#REF!</definedName>
    <definedName name="_RAZ1" localSheetId="13">#REF!</definedName>
    <definedName name="_RAZ1" localSheetId="14">#REF!</definedName>
    <definedName name="_RAZ1">#REF!</definedName>
    <definedName name="_RAZ2" localSheetId="6">#REF!</definedName>
    <definedName name="_RAZ2" localSheetId="9">#REF!</definedName>
    <definedName name="_RAZ2" localSheetId="7">#REF!</definedName>
    <definedName name="_RAZ2" localSheetId="10">#REF!</definedName>
    <definedName name="_RAZ2" localSheetId="8">#REF!</definedName>
    <definedName name="_RAZ2" localSheetId="11">#REF!</definedName>
    <definedName name="_RAZ2" localSheetId="12">#REF!</definedName>
    <definedName name="_RAZ2" localSheetId="13">#REF!</definedName>
    <definedName name="_RAZ2" localSheetId="14">#REF!</definedName>
    <definedName name="_RAZ2">#REF!</definedName>
    <definedName name="_RAZ3" localSheetId="6">#REF!</definedName>
    <definedName name="_RAZ3" localSheetId="9">#REF!</definedName>
    <definedName name="_RAZ3" localSheetId="7">#REF!</definedName>
    <definedName name="_RAZ3" localSheetId="10">#REF!</definedName>
    <definedName name="_RAZ3" localSheetId="8">#REF!</definedName>
    <definedName name="_RAZ3" localSheetId="11">#REF!</definedName>
    <definedName name="_RAZ3" localSheetId="12">#REF!</definedName>
    <definedName name="_RAZ3" localSheetId="13">#REF!</definedName>
    <definedName name="_RAZ3" localSheetId="14">#REF!</definedName>
    <definedName name="_RAZ3">#REF!</definedName>
    <definedName name="_SAL1" localSheetId="6">[2]MAIN!$A$151:$IV$151</definedName>
    <definedName name="_SAL1" localSheetId="9">[2]MAIN!$A$151:$IV$151</definedName>
    <definedName name="_SAL1" localSheetId="7">[2]MAIN!$A$151:$IV$151</definedName>
    <definedName name="_SAL1" localSheetId="10">[2]MAIN!$A$151:$IV$151</definedName>
    <definedName name="_SAL1" localSheetId="8">[2]MAIN!$A$151:$IV$151</definedName>
    <definedName name="_SAL1" localSheetId="11">[2]MAIN!$A$151:$IV$151</definedName>
    <definedName name="_SAL1" localSheetId="12">[3]MAIN!$151:$151</definedName>
    <definedName name="_SAL1" localSheetId="13">[3]MAIN!$151:$151</definedName>
    <definedName name="_SAL1" localSheetId="14">[3]MAIN!$151:$151</definedName>
    <definedName name="_SAL1">[4]MAIN!$A$151:$IV$151</definedName>
    <definedName name="_SAL2" localSheetId="6">[2]MAIN!$A$161:$IV$161</definedName>
    <definedName name="_SAL2" localSheetId="9">[2]MAIN!$A$161:$IV$161</definedName>
    <definedName name="_SAL2" localSheetId="7">[2]MAIN!$A$161:$IV$161</definedName>
    <definedName name="_SAL2" localSheetId="10">[2]MAIN!$A$161:$IV$161</definedName>
    <definedName name="_SAL2" localSheetId="8">[2]MAIN!$A$161:$IV$161</definedName>
    <definedName name="_SAL2" localSheetId="11">[2]MAIN!$A$161:$IV$161</definedName>
    <definedName name="_SAL2" localSheetId="12">[3]MAIN!$161:$161</definedName>
    <definedName name="_SAL2" localSheetId="13">[3]MAIN!$161:$161</definedName>
    <definedName name="_SAL2" localSheetId="14">[3]MAIN!$161:$161</definedName>
    <definedName name="_SAL2">[4]MAIN!$A$161:$IV$161</definedName>
    <definedName name="_SAL3" localSheetId="6">[2]MAIN!$A$171:$IV$171</definedName>
    <definedName name="_SAL3" localSheetId="9">[2]MAIN!$A$171:$IV$171</definedName>
    <definedName name="_SAL3" localSheetId="7">[2]MAIN!$A$171:$IV$171</definedName>
    <definedName name="_SAL3" localSheetId="10">[2]MAIN!$A$171:$IV$171</definedName>
    <definedName name="_SAL3" localSheetId="8">[2]MAIN!$A$171:$IV$171</definedName>
    <definedName name="_SAL3" localSheetId="11">[2]MAIN!$A$171:$IV$171</definedName>
    <definedName name="_SAL3" localSheetId="12">[3]MAIN!$171:$171</definedName>
    <definedName name="_SAL3" localSheetId="13">[3]MAIN!$171:$171</definedName>
    <definedName name="_SAL3" localSheetId="14">[3]MAIN!$171:$171</definedName>
    <definedName name="_SAL3">[4]MAIN!$A$171:$IV$171</definedName>
    <definedName name="_SAL4" localSheetId="6">[2]MAIN!$A$181:$IV$181</definedName>
    <definedName name="_SAL4" localSheetId="9">[2]MAIN!$A$181:$IV$181</definedName>
    <definedName name="_SAL4" localSheetId="7">[2]MAIN!$A$181:$IV$181</definedName>
    <definedName name="_SAL4" localSheetId="10">[2]MAIN!$A$181:$IV$181</definedName>
    <definedName name="_SAL4" localSheetId="8">[2]MAIN!$A$181:$IV$181</definedName>
    <definedName name="_SAL4" localSheetId="11">[2]MAIN!$A$181:$IV$181</definedName>
    <definedName name="_SAL4" localSheetId="12">[3]MAIN!$181:$181</definedName>
    <definedName name="_SAL4" localSheetId="13">[3]MAIN!$181:$181</definedName>
    <definedName name="_SAL4" localSheetId="14">[3]MAIN!$181:$181</definedName>
    <definedName name="_SAL4">[4]MAIN!$A$181:$IV$181</definedName>
    <definedName name="_tab1" localSheetId="6">[2]MAIN!$A$33:$AL$60</definedName>
    <definedName name="_tab1" localSheetId="9">[2]MAIN!$A$33:$AL$60</definedName>
    <definedName name="_tab1" localSheetId="7">[2]MAIN!$A$33:$AL$60</definedName>
    <definedName name="_tab1" localSheetId="10">[2]MAIN!$A$33:$AL$60</definedName>
    <definedName name="_tab1" localSheetId="8">[2]MAIN!$A$33:$AL$60</definedName>
    <definedName name="_tab1" localSheetId="11">[2]MAIN!$A$33:$AL$60</definedName>
    <definedName name="_tab1" localSheetId="12">[3]MAIN!$A$33:$AL$60</definedName>
    <definedName name="_tab1" localSheetId="13">[3]MAIN!$A$33:$AL$60</definedName>
    <definedName name="_tab1" localSheetId="14">[3]MAIN!$A$33:$AL$60</definedName>
    <definedName name="_tab1">[4]MAIN!$A$33:$AL$60</definedName>
    <definedName name="_tab10" localSheetId="6">[2]MAIN!$A$241:$AL$299</definedName>
    <definedName name="_tab10" localSheetId="9">[2]MAIN!$A$241:$AL$299</definedName>
    <definedName name="_tab10" localSheetId="7">[2]MAIN!$A$241:$AL$299</definedName>
    <definedName name="_tab10" localSheetId="10">[2]MAIN!$A$241:$AL$299</definedName>
    <definedName name="_tab10" localSheetId="8">[2]MAIN!$A$241:$AL$299</definedName>
    <definedName name="_tab10" localSheetId="11">[2]MAIN!$A$241:$AL$299</definedName>
    <definedName name="_tab10" localSheetId="12">[3]MAIN!$A$241:$AL$299</definedName>
    <definedName name="_tab10" localSheetId="13">[3]MAIN!$A$241:$AL$299</definedName>
    <definedName name="_tab10" localSheetId="14">[3]MAIN!$A$241:$AL$299</definedName>
    <definedName name="_tab10">[4]MAIN!$A$241:$AL$299</definedName>
    <definedName name="_tab11" localSheetId="6">[2]MAIN!$A$301:$AL$337</definedName>
    <definedName name="_tab11" localSheetId="9">[2]MAIN!$A$301:$AL$337</definedName>
    <definedName name="_tab11" localSheetId="7">[2]MAIN!$A$301:$AL$337</definedName>
    <definedName name="_tab11" localSheetId="10">[2]MAIN!$A$301:$AL$337</definedName>
    <definedName name="_tab11" localSheetId="8">[2]MAIN!$A$301:$AL$337</definedName>
    <definedName name="_tab11" localSheetId="11">[2]MAIN!$A$301:$AL$337</definedName>
    <definedName name="_tab11" localSheetId="12">[3]MAIN!$A$301:$AL$337</definedName>
    <definedName name="_tab11" localSheetId="13">[3]MAIN!$A$301:$AL$337</definedName>
    <definedName name="_tab11" localSheetId="14">[3]MAIN!$A$301:$AL$337</definedName>
    <definedName name="_tab11">[4]MAIN!$A$301:$AL$337</definedName>
    <definedName name="_tab12" localSheetId="6">[2]MAIN!$A$339:$AL$401</definedName>
    <definedName name="_tab12" localSheetId="9">[2]MAIN!$A$339:$AL$401</definedName>
    <definedName name="_tab12" localSheetId="7">[2]MAIN!$A$339:$AL$401</definedName>
    <definedName name="_tab12" localSheetId="10">[2]MAIN!$A$339:$AL$401</definedName>
    <definedName name="_tab12" localSheetId="8">[2]MAIN!$A$339:$AL$401</definedName>
    <definedName name="_tab12" localSheetId="11">[2]MAIN!$A$339:$AL$401</definedName>
    <definedName name="_tab12" localSheetId="12">[3]MAIN!$A$339:$AL$401</definedName>
    <definedName name="_tab12" localSheetId="13">[3]MAIN!$A$339:$AL$401</definedName>
    <definedName name="_tab12" localSheetId="14">[3]MAIN!$A$339:$AL$401</definedName>
    <definedName name="_tab12">[4]MAIN!$A$339:$AL$401</definedName>
    <definedName name="_tab13" localSheetId="6">[2]MAIN!$A$403:$AL$437</definedName>
    <definedName name="_tab13" localSheetId="9">[2]MAIN!$A$403:$AL$437</definedName>
    <definedName name="_tab13" localSheetId="7">[2]MAIN!$A$403:$AL$437</definedName>
    <definedName name="_tab13" localSheetId="10">[2]MAIN!$A$403:$AL$437</definedName>
    <definedName name="_tab13" localSheetId="8">[2]MAIN!$A$403:$AL$437</definedName>
    <definedName name="_tab13" localSheetId="11">[2]MAIN!$A$403:$AL$437</definedName>
    <definedName name="_tab13" localSheetId="12">[3]MAIN!$A$403:$AL$437</definedName>
    <definedName name="_tab13" localSheetId="13">[3]MAIN!$A$403:$AL$437</definedName>
    <definedName name="_tab13" localSheetId="14">[3]MAIN!$A$403:$AL$437</definedName>
    <definedName name="_tab13">[4]MAIN!$A$403:$AL$437</definedName>
    <definedName name="_tab14" localSheetId="6">[2]MAIN!$A$439:$AL$481</definedName>
    <definedName name="_tab14" localSheetId="9">[2]MAIN!$A$439:$AL$481</definedName>
    <definedName name="_tab14" localSheetId="7">[2]MAIN!$A$439:$AL$481</definedName>
    <definedName name="_tab14" localSheetId="10">[2]MAIN!$A$439:$AL$481</definedName>
    <definedName name="_tab14" localSheetId="8">[2]MAIN!$A$439:$AL$481</definedName>
    <definedName name="_tab14" localSheetId="11">[2]MAIN!$A$439:$AL$481</definedName>
    <definedName name="_tab14" localSheetId="12">[3]MAIN!$A$439:$AL$481</definedName>
    <definedName name="_tab14" localSheetId="13">[3]MAIN!$A$439:$AL$481</definedName>
    <definedName name="_tab14" localSheetId="14">[3]MAIN!$A$439:$AL$481</definedName>
    <definedName name="_tab14">[4]MAIN!$A$439:$AL$481</definedName>
    <definedName name="_tab15" localSheetId="6">[2]MAIN!$A$483:$AL$528</definedName>
    <definedName name="_tab15" localSheetId="9">[2]MAIN!$A$483:$AL$528</definedName>
    <definedName name="_tab15" localSheetId="7">[2]MAIN!$A$483:$AL$528</definedName>
    <definedName name="_tab15" localSheetId="10">[2]MAIN!$A$483:$AL$528</definedName>
    <definedName name="_tab15" localSheetId="8">[2]MAIN!$A$483:$AL$528</definedName>
    <definedName name="_tab15" localSheetId="11">[2]MAIN!$A$483:$AL$528</definedName>
    <definedName name="_tab15" localSheetId="12">[3]MAIN!$A$483:$AL$528</definedName>
    <definedName name="_tab15" localSheetId="13">[3]MAIN!$A$483:$AL$528</definedName>
    <definedName name="_tab15" localSheetId="14">[3]MAIN!$A$483:$AL$528</definedName>
    <definedName name="_tab15">[4]MAIN!$A$483:$AL$528</definedName>
    <definedName name="_tab16" localSheetId="6">[2]MAIN!$A$530:$AL$556</definedName>
    <definedName name="_tab16" localSheetId="9">[2]MAIN!$A$530:$AL$556</definedName>
    <definedName name="_tab16" localSheetId="7">[2]MAIN!$A$530:$AL$556</definedName>
    <definedName name="_tab16" localSheetId="10">[2]MAIN!$A$530:$AL$556</definedName>
    <definedName name="_tab16" localSheetId="8">[2]MAIN!$A$530:$AL$556</definedName>
    <definedName name="_tab16" localSheetId="11">[2]MAIN!$A$530:$AL$556</definedName>
    <definedName name="_tab16" localSheetId="12">[3]MAIN!$A$530:$AL$556</definedName>
    <definedName name="_tab16" localSheetId="13">[3]MAIN!$A$530:$AL$556</definedName>
    <definedName name="_tab16" localSheetId="14">[3]MAIN!$A$530:$AL$556</definedName>
    <definedName name="_tab16">[4]MAIN!$A$530:$AL$556</definedName>
    <definedName name="_tab17" localSheetId="6">[2]MAIN!$A$558:$AL$588</definedName>
    <definedName name="_tab17" localSheetId="9">[2]MAIN!$A$558:$AL$588</definedName>
    <definedName name="_tab17" localSheetId="7">[2]MAIN!$A$558:$AL$588</definedName>
    <definedName name="_tab17" localSheetId="10">[2]MAIN!$A$558:$AL$588</definedName>
    <definedName name="_tab17" localSheetId="8">[2]MAIN!$A$558:$AL$588</definedName>
    <definedName name="_tab17" localSheetId="11">[2]MAIN!$A$558:$AL$588</definedName>
    <definedName name="_tab17" localSheetId="12">[3]MAIN!$A$558:$AL$588</definedName>
    <definedName name="_tab17" localSheetId="13">[3]MAIN!$A$558:$AL$588</definedName>
    <definedName name="_tab17" localSheetId="14">[3]MAIN!$A$558:$AL$588</definedName>
    <definedName name="_tab17">[4]MAIN!$A$558:$AL$588</definedName>
    <definedName name="_tab18" localSheetId="6">[2]MAIN!$A$590:$AL$701</definedName>
    <definedName name="_tab18" localSheetId="9">[2]MAIN!$A$590:$AL$701</definedName>
    <definedName name="_tab18" localSheetId="7">[2]MAIN!$A$590:$AL$701</definedName>
    <definedName name="_tab18" localSheetId="10">[2]MAIN!$A$590:$AL$701</definedName>
    <definedName name="_tab18" localSheetId="8">[2]MAIN!$A$590:$AL$701</definedName>
    <definedName name="_tab18" localSheetId="11">[2]MAIN!$A$590:$AL$701</definedName>
    <definedName name="_tab18" localSheetId="12">[3]MAIN!$A$590:$AL$701</definedName>
    <definedName name="_tab18" localSheetId="13">[3]MAIN!$A$590:$AL$701</definedName>
    <definedName name="_tab18" localSheetId="14">[3]MAIN!$A$590:$AL$701</definedName>
    <definedName name="_tab18">[4]MAIN!$A$590:$AL$701</definedName>
    <definedName name="_tab19" localSheetId="6">[2]MAIN!$A$703:$AL$727</definedName>
    <definedName name="_tab19" localSheetId="9">[2]MAIN!$A$703:$AL$727</definedName>
    <definedName name="_tab19" localSheetId="7">[2]MAIN!$A$703:$AL$727</definedName>
    <definedName name="_tab19" localSheetId="10">[2]MAIN!$A$703:$AL$727</definedName>
    <definedName name="_tab19" localSheetId="8">[2]MAIN!$A$703:$AL$727</definedName>
    <definedName name="_tab19" localSheetId="11">[2]MAIN!$A$703:$AL$727</definedName>
    <definedName name="_tab19" localSheetId="12">[3]MAIN!$A$703:$AL$727</definedName>
    <definedName name="_tab19" localSheetId="13">[3]MAIN!$A$703:$AL$727</definedName>
    <definedName name="_tab19" localSheetId="14">[3]MAIN!$A$703:$AL$727</definedName>
    <definedName name="_tab19">[4]MAIN!$A$703:$AL$727</definedName>
    <definedName name="_tab2" localSheetId="6">[2]MAIN!$A$62:$AL$70</definedName>
    <definedName name="_tab2" localSheetId="9">[2]MAIN!$A$62:$AL$70</definedName>
    <definedName name="_tab2" localSheetId="7">[2]MAIN!$A$62:$AL$70</definedName>
    <definedName name="_tab2" localSheetId="10">[2]MAIN!$A$62:$AL$70</definedName>
    <definedName name="_tab2" localSheetId="8">[2]MAIN!$A$62:$AL$70</definedName>
    <definedName name="_tab2" localSheetId="11">[2]MAIN!$A$62:$AL$70</definedName>
    <definedName name="_tab2" localSheetId="12">[3]MAIN!$A$62:$AL$70</definedName>
    <definedName name="_tab2" localSheetId="13">[3]MAIN!$A$62:$AL$70</definedName>
    <definedName name="_tab2" localSheetId="14">[3]MAIN!$A$62:$AL$70</definedName>
    <definedName name="_tab2">[4]MAIN!$A$62:$AL$70</definedName>
    <definedName name="_tab20" localSheetId="6">[2]MAIN!$A$729:$AL$774</definedName>
    <definedName name="_tab20" localSheetId="9">[2]MAIN!$A$729:$AL$774</definedName>
    <definedName name="_tab20" localSheetId="7">[2]MAIN!$A$729:$AL$774</definedName>
    <definedName name="_tab20" localSheetId="10">[2]MAIN!$A$729:$AL$774</definedName>
    <definedName name="_tab20" localSheetId="8">[2]MAIN!$A$729:$AL$774</definedName>
    <definedName name="_tab20" localSheetId="11">[2]MAIN!$A$729:$AL$774</definedName>
    <definedName name="_tab20" localSheetId="12">[3]MAIN!$A$729:$AL$774</definedName>
    <definedName name="_tab20" localSheetId="13">[3]MAIN!$A$729:$AL$774</definedName>
    <definedName name="_tab20" localSheetId="14">[3]MAIN!$A$729:$AL$774</definedName>
    <definedName name="_tab20">[4]MAIN!$A$729:$AL$774</definedName>
    <definedName name="_tab21" localSheetId="6">[2]MAIN!$A$776:$AL$807</definedName>
    <definedName name="_tab21" localSheetId="9">[2]MAIN!$A$776:$AL$807</definedName>
    <definedName name="_tab21" localSheetId="7">[2]MAIN!$A$776:$AL$807</definedName>
    <definedName name="_tab21" localSheetId="10">[2]MAIN!$A$776:$AL$807</definedName>
    <definedName name="_tab21" localSheetId="8">[2]MAIN!$A$776:$AL$807</definedName>
    <definedName name="_tab21" localSheetId="11">[2]MAIN!$A$776:$AL$807</definedName>
    <definedName name="_tab21" localSheetId="12">[3]MAIN!$A$776:$AL$807</definedName>
    <definedName name="_tab21" localSheetId="13">[3]MAIN!$A$776:$AL$807</definedName>
    <definedName name="_tab21" localSheetId="14">[3]MAIN!$A$776:$AL$807</definedName>
    <definedName name="_tab21">[4]MAIN!$A$776:$AL$807</definedName>
    <definedName name="_tab22" localSheetId="6">[2]MAIN!$A$809:$AL$822</definedName>
    <definedName name="_tab22" localSheetId="9">[2]MAIN!$A$809:$AL$822</definedName>
    <definedName name="_tab22" localSheetId="7">[2]MAIN!$A$809:$AL$822</definedName>
    <definedName name="_tab22" localSheetId="10">[2]MAIN!$A$809:$AL$822</definedName>
    <definedName name="_tab22" localSheetId="8">[2]MAIN!$A$809:$AL$822</definedName>
    <definedName name="_tab22" localSheetId="11">[2]MAIN!$A$809:$AL$822</definedName>
    <definedName name="_tab22" localSheetId="12">[3]MAIN!$A$809:$AL$822</definedName>
    <definedName name="_tab22" localSheetId="13">[3]MAIN!$A$809:$AL$822</definedName>
    <definedName name="_tab22" localSheetId="14">[3]MAIN!$A$809:$AL$822</definedName>
    <definedName name="_tab22">[4]MAIN!$A$809:$AL$822</definedName>
    <definedName name="_tab23" localSheetId="6">[2]MAIN!$A$824:$AL$847</definedName>
    <definedName name="_tab23" localSheetId="9">[2]MAIN!$A$824:$AL$847</definedName>
    <definedName name="_tab23" localSheetId="7">[2]MAIN!$A$824:$AL$847</definedName>
    <definedName name="_tab23" localSheetId="10">[2]MAIN!$A$824:$AL$847</definedName>
    <definedName name="_tab23" localSheetId="8">[2]MAIN!$A$824:$AL$847</definedName>
    <definedName name="_tab23" localSheetId="11">[2]MAIN!$A$824:$AL$847</definedName>
    <definedName name="_tab23" localSheetId="12">[3]MAIN!$A$824:$AL$847</definedName>
    <definedName name="_tab23" localSheetId="13">[3]MAIN!$A$824:$AL$847</definedName>
    <definedName name="_tab23" localSheetId="14">[3]MAIN!$A$824:$AL$847</definedName>
    <definedName name="_tab23">[4]MAIN!$A$824:$AL$847</definedName>
    <definedName name="_tab24" localSheetId="6">[2]MAIN!$A$849:$AL$878</definedName>
    <definedName name="_tab24" localSheetId="9">[2]MAIN!$A$849:$AL$878</definedName>
    <definedName name="_tab24" localSheetId="7">[2]MAIN!$A$849:$AL$878</definedName>
    <definedName name="_tab24" localSheetId="10">[2]MAIN!$A$849:$AL$878</definedName>
    <definedName name="_tab24" localSheetId="8">[2]MAIN!$A$849:$AL$878</definedName>
    <definedName name="_tab24" localSheetId="11">[2]MAIN!$A$849:$AL$878</definedName>
    <definedName name="_tab24" localSheetId="12">[3]MAIN!$A$849:$AL$878</definedName>
    <definedName name="_tab24" localSheetId="13">[3]MAIN!$A$849:$AL$878</definedName>
    <definedName name="_tab24" localSheetId="14">[3]MAIN!$A$849:$AL$878</definedName>
    <definedName name="_tab24">[4]MAIN!$A$849:$AL$878</definedName>
    <definedName name="_tab25" localSheetId="6">[2]MAIN!$A$880:$AK$929</definedName>
    <definedName name="_tab25" localSheetId="9">[2]MAIN!$A$880:$AK$929</definedName>
    <definedName name="_tab25" localSheetId="7">[2]MAIN!$A$880:$AK$929</definedName>
    <definedName name="_tab25" localSheetId="10">[2]MAIN!$A$880:$AK$929</definedName>
    <definedName name="_tab25" localSheetId="8">[2]MAIN!$A$880:$AK$929</definedName>
    <definedName name="_tab25" localSheetId="11">[2]MAIN!$A$880:$AK$929</definedName>
    <definedName name="_tab25" localSheetId="12">[3]MAIN!$A$880:$AK$929</definedName>
    <definedName name="_tab25" localSheetId="13">[3]MAIN!$A$880:$AK$929</definedName>
    <definedName name="_tab25" localSheetId="14">[3]MAIN!$A$880:$AK$929</definedName>
    <definedName name="_tab25">[4]MAIN!$A$880:$AK$929</definedName>
    <definedName name="_tab26" localSheetId="6">[2]MAIN!$A$932:$AK$956</definedName>
    <definedName name="_tab26" localSheetId="9">[2]MAIN!$A$932:$AK$956</definedName>
    <definedName name="_tab26" localSheetId="7">[2]MAIN!$A$932:$AK$956</definedName>
    <definedName name="_tab26" localSheetId="10">[2]MAIN!$A$932:$AK$956</definedName>
    <definedName name="_tab26" localSheetId="8">[2]MAIN!$A$932:$AK$956</definedName>
    <definedName name="_tab26" localSheetId="11">[2]MAIN!$A$932:$AK$956</definedName>
    <definedName name="_tab26" localSheetId="12">[3]MAIN!$A$932:$AK$956</definedName>
    <definedName name="_tab26" localSheetId="13">[3]MAIN!$A$932:$AK$956</definedName>
    <definedName name="_tab26" localSheetId="14">[3]MAIN!$A$932:$AK$956</definedName>
    <definedName name="_tab26">[4]MAIN!$A$932:$AK$956</definedName>
    <definedName name="_tab27" localSheetId="6">[2]MAIN!$A$958:$AL$1027</definedName>
    <definedName name="_tab27" localSheetId="9">[2]MAIN!$A$958:$AL$1027</definedName>
    <definedName name="_tab27" localSheetId="7">[2]MAIN!$A$958:$AL$1027</definedName>
    <definedName name="_tab27" localSheetId="10">[2]MAIN!$A$958:$AL$1027</definedName>
    <definedName name="_tab27" localSheetId="8">[2]MAIN!$A$958:$AL$1027</definedName>
    <definedName name="_tab27" localSheetId="11">[2]MAIN!$A$958:$AL$1027</definedName>
    <definedName name="_tab27" localSheetId="12">[3]MAIN!$A$958:$AL$1027</definedName>
    <definedName name="_tab27" localSheetId="13">[3]MAIN!$A$958:$AL$1027</definedName>
    <definedName name="_tab27" localSheetId="14">[3]MAIN!$A$958:$AL$1027</definedName>
    <definedName name="_tab27">[4]MAIN!$A$958:$AL$1027</definedName>
    <definedName name="_tab28" localSheetId="6">[2]MAIN!$A$1029:$AL$1088</definedName>
    <definedName name="_tab28" localSheetId="9">[2]MAIN!$A$1029:$AL$1088</definedName>
    <definedName name="_tab28" localSheetId="7">[2]MAIN!$A$1029:$AL$1088</definedName>
    <definedName name="_tab28" localSheetId="10">[2]MAIN!$A$1029:$AL$1088</definedName>
    <definedName name="_tab28" localSheetId="8">[2]MAIN!$A$1029:$AL$1088</definedName>
    <definedName name="_tab28" localSheetId="11">[2]MAIN!$A$1029:$AL$1088</definedName>
    <definedName name="_tab28" localSheetId="12">[3]MAIN!$A$1029:$AL$1088</definedName>
    <definedName name="_tab28" localSheetId="13">[3]MAIN!$A$1029:$AL$1088</definedName>
    <definedName name="_tab28" localSheetId="14">[3]MAIN!$A$1029:$AL$1088</definedName>
    <definedName name="_tab28">[4]MAIN!$A$1029:$AL$1088</definedName>
    <definedName name="_tab29" localSheetId="6">[2]MAIN!$A$1090:$AL$1139</definedName>
    <definedName name="_tab29" localSheetId="9">[2]MAIN!$A$1090:$AL$1139</definedName>
    <definedName name="_tab29" localSheetId="7">[2]MAIN!$A$1090:$AL$1139</definedName>
    <definedName name="_tab29" localSheetId="10">[2]MAIN!$A$1090:$AL$1139</definedName>
    <definedName name="_tab29" localSheetId="8">[2]MAIN!$A$1090:$AL$1139</definedName>
    <definedName name="_tab29" localSheetId="11">[2]MAIN!$A$1090:$AL$1139</definedName>
    <definedName name="_tab29" localSheetId="12">[3]MAIN!$A$1090:$AL$1139</definedName>
    <definedName name="_tab29" localSheetId="13">[3]MAIN!$A$1090:$AL$1139</definedName>
    <definedName name="_tab29" localSheetId="14">[3]MAIN!$A$1090:$AL$1139</definedName>
    <definedName name="_tab29">[4]MAIN!$A$1090:$AL$1139</definedName>
    <definedName name="_tab3" localSheetId="6">[2]MAIN!$A$72:$AL$80</definedName>
    <definedName name="_tab3" localSheetId="9">[2]MAIN!$A$72:$AL$80</definedName>
    <definedName name="_tab3" localSheetId="7">[2]MAIN!$A$72:$AL$80</definedName>
    <definedName name="_tab3" localSheetId="10">[2]MAIN!$A$72:$AL$80</definedName>
    <definedName name="_tab3" localSheetId="8">[2]MAIN!$A$72:$AL$80</definedName>
    <definedName name="_tab3" localSheetId="11">[2]MAIN!$A$72:$AL$80</definedName>
    <definedName name="_tab3" localSheetId="12">[3]MAIN!$A$72:$AL$80</definedName>
    <definedName name="_tab3" localSheetId="13">[3]MAIN!$A$72:$AL$80</definedName>
    <definedName name="_tab3" localSheetId="14">[3]MAIN!$A$72:$AL$80</definedName>
    <definedName name="_tab3">[4]MAIN!$A$72:$AL$80</definedName>
    <definedName name="_tab30" localSheetId="6">[2]MAIN!$A$1141:$AL$1184</definedName>
    <definedName name="_tab30" localSheetId="9">[2]MAIN!$A$1141:$AL$1184</definedName>
    <definedName name="_tab30" localSheetId="7">[2]MAIN!$A$1141:$AL$1184</definedName>
    <definedName name="_tab30" localSheetId="10">[2]MAIN!$A$1141:$AL$1184</definedName>
    <definedName name="_tab30" localSheetId="8">[2]MAIN!$A$1141:$AL$1184</definedName>
    <definedName name="_tab30" localSheetId="11">[2]MAIN!$A$1141:$AL$1184</definedName>
    <definedName name="_tab30" localSheetId="12">[3]MAIN!$A$1141:$AL$1184</definedName>
    <definedName name="_tab30" localSheetId="13">[3]MAIN!$A$1141:$AL$1184</definedName>
    <definedName name="_tab30" localSheetId="14">[3]MAIN!$A$1141:$AL$1184</definedName>
    <definedName name="_tab30">[4]MAIN!$A$1141:$AL$1184</definedName>
    <definedName name="_tab31" localSheetId="6">[2]MAIN!$A$1186:$AK$1206</definedName>
    <definedName name="_tab31" localSheetId="9">[2]MAIN!$A$1186:$AK$1206</definedName>
    <definedName name="_tab31" localSheetId="7">[2]MAIN!$A$1186:$AK$1206</definedName>
    <definedName name="_tab31" localSheetId="10">[2]MAIN!$A$1186:$AK$1206</definedName>
    <definedName name="_tab31" localSheetId="8">[2]MAIN!$A$1186:$AK$1206</definedName>
    <definedName name="_tab31" localSheetId="11">[2]MAIN!$A$1186:$AK$1206</definedName>
    <definedName name="_tab31" localSheetId="12">[3]MAIN!$A$1186:$AK$1206</definedName>
    <definedName name="_tab31" localSheetId="13">[3]MAIN!$A$1186:$AK$1206</definedName>
    <definedName name="_tab31" localSheetId="14">[3]MAIN!$A$1186:$AK$1206</definedName>
    <definedName name="_tab31">[4]MAIN!$A$1186:$AK$1206</definedName>
    <definedName name="_tab4" localSheetId="6">[2]MAIN!$A$82:$AL$100</definedName>
    <definedName name="_tab4" localSheetId="9">[2]MAIN!$A$82:$AL$100</definedName>
    <definedName name="_tab4" localSheetId="7">[2]MAIN!$A$82:$AL$100</definedName>
    <definedName name="_tab4" localSheetId="10">[2]MAIN!$A$82:$AL$100</definedName>
    <definedName name="_tab4" localSheetId="8">[2]MAIN!$A$82:$AL$100</definedName>
    <definedName name="_tab4" localSheetId="11">[2]MAIN!$A$82:$AL$100</definedName>
    <definedName name="_tab4" localSheetId="12">[3]MAIN!$A$82:$AL$100</definedName>
    <definedName name="_tab4" localSheetId="13">[3]MAIN!$A$82:$AL$100</definedName>
    <definedName name="_tab4" localSheetId="14">[3]MAIN!$A$82:$AL$100</definedName>
    <definedName name="_tab4">[4]MAIN!$A$82:$AL$100</definedName>
    <definedName name="_tab5" localSheetId="6">[2]MAIN!$A$102:$AL$110</definedName>
    <definedName name="_tab5" localSheetId="9">[2]MAIN!$A$102:$AL$110</definedName>
    <definedName name="_tab5" localSheetId="7">[2]MAIN!$A$102:$AL$110</definedName>
    <definedName name="_tab5" localSheetId="10">[2]MAIN!$A$102:$AL$110</definedName>
    <definedName name="_tab5" localSheetId="8">[2]MAIN!$A$102:$AL$110</definedName>
    <definedName name="_tab5" localSheetId="11">[2]MAIN!$A$102:$AL$110</definedName>
    <definedName name="_tab5" localSheetId="12">[3]MAIN!$A$102:$AL$110</definedName>
    <definedName name="_tab5" localSheetId="13">[3]MAIN!$A$102:$AL$110</definedName>
    <definedName name="_tab5" localSheetId="14">[3]MAIN!$A$102:$AL$110</definedName>
    <definedName name="_tab5">[4]MAIN!$A$102:$AL$110</definedName>
    <definedName name="_tab6" localSheetId="6">[2]MAIN!$A$112:$AL$120</definedName>
    <definedName name="_tab6" localSheetId="9">[2]MAIN!$A$112:$AL$120</definedName>
    <definedName name="_tab6" localSheetId="7">[2]MAIN!$A$112:$AL$120</definedName>
    <definedName name="_tab6" localSheetId="10">[2]MAIN!$A$112:$AL$120</definedName>
    <definedName name="_tab6" localSheetId="8">[2]MAIN!$A$112:$AL$120</definedName>
    <definedName name="_tab6" localSheetId="11">[2]MAIN!$A$112:$AL$120</definedName>
    <definedName name="_tab6" localSheetId="12">[3]MAIN!$A$112:$AL$120</definedName>
    <definedName name="_tab6" localSheetId="13">[3]MAIN!$A$112:$AL$120</definedName>
    <definedName name="_tab6" localSheetId="14">[3]MAIN!$A$112:$AL$120</definedName>
    <definedName name="_tab6">[4]MAIN!$A$112:$AL$120</definedName>
    <definedName name="_tab7" localSheetId="6">[2]MAIN!$A$122:$AL$140</definedName>
    <definedName name="_tab7" localSheetId="9">[2]MAIN!$A$122:$AL$140</definedName>
    <definedName name="_tab7" localSheetId="7">[2]MAIN!$A$122:$AL$140</definedName>
    <definedName name="_tab7" localSheetId="10">[2]MAIN!$A$122:$AL$140</definedName>
    <definedName name="_tab7" localSheetId="8">[2]MAIN!$A$122:$AL$140</definedName>
    <definedName name="_tab7" localSheetId="11">[2]MAIN!$A$122:$AL$140</definedName>
    <definedName name="_tab7" localSheetId="12">[3]MAIN!$A$122:$AL$140</definedName>
    <definedName name="_tab7" localSheetId="13">[3]MAIN!$A$122:$AL$140</definedName>
    <definedName name="_tab7" localSheetId="14">[3]MAIN!$A$122:$AL$140</definedName>
    <definedName name="_tab7">[4]MAIN!$A$122:$AL$140</definedName>
    <definedName name="_tab8" localSheetId="6">[2]MAIN!$A$142:$AL$190</definedName>
    <definedName name="_tab8" localSheetId="9">[2]MAIN!$A$142:$AL$190</definedName>
    <definedName name="_tab8" localSheetId="7">[2]MAIN!$A$142:$AL$190</definedName>
    <definedName name="_tab8" localSheetId="10">[2]MAIN!$A$142:$AL$190</definedName>
    <definedName name="_tab8" localSheetId="8">[2]MAIN!$A$142:$AL$190</definedName>
    <definedName name="_tab8" localSheetId="11">[2]MAIN!$A$142:$AL$190</definedName>
    <definedName name="_tab8" localSheetId="12">[3]MAIN!$A$142:$AL$190</definedName>
    <definedName name="_tab8" localSheetId="13">[3]MAIN!$A$142:$AL$190</definedName>
    <definedName name="_tab8" localSheetId="14">[3]MAIN!$A$142:$AL$190</definedName>
    <definedName name="_tab8">[4]MAIN!$A$142:$AL$190</definedName>
    <definedName name="_tab9" localSheetId="6">[2]MAIN!$A$192:$AL$239</definedName>
    <definedName name="_tab9" localSheetId="9">[2]MAIN!$A$192:$AL$239</definedName>
    <definedName name="_tab9" localSheetId="7">[2]MAIN!$A$192:$AL$239</definedName>
    <definedName name="_tab9" localSheetId="10">[2]MAIN!$A$192:$AL$239</definedName>
    <definedName name="_tab9" localSheetId="8">[2]MAIN!$A$192:$AL$239</definedName>
    <definedName name="_tab9" localSheetId="11">[2]MAIN!$A$192:$AL$239</definedName>
    <definedName name="_tab9" localSheetId="12">[3]MAIN!$A$192:$AL$239</definedName>
    <definedName name="_tab9" localSheetId="13">[3]MAIN!$A$192:$AL$239</definedName>
    <definedName name="_tab9" localSheetId="14">[3]MAIN!$A$192:$AL$239</definedName>
    <definedName name="_tab9">[4]MAIN!$A$192:$AL$239</definedName>
    <definedName name="_TXS1" localSheetId="6">[2]MAIN!$A$647:$IV$647</definedName>
    <definedName name="_TXS1" localSheetId="9">[2]MAIN!$A$647:$IV$647</definedName>
    <definedName name="_TXS1" localSheetId="7">[2]MAIN!$A$647:$IV$647</definedName>
    <definedName name="_TXS1" localSheetId="10">[2]MAIN!$A$647:$IV$647</definedName>
    <definedName name="_TXS1" localSheetId="8">[2]MAIN!$A$647:$IV$647</definedName>
    <definedName name="_TXS1" localSheetId="11">[2]MAIN!$A$647:$IV$647</definedName>
    <definedName name="_TXS1" localSheetId="12">[3]MAIN!$647:$647</definedName>
    <definedName name="_TXS1" localSheetId="13">[3]MAIN!$647:$647</definedName>
    <definedName name="_TXS1" localSheetId="14">[3]MAIN!$647:$647</definedName>
    <definedName name="_TXS1">[4]MAIN!$A$647:$IV$647</definedName>
    <definedName name="_TXS11" localSheetId="6">[2]MAIN!$A$1105:$IV$1105</definedName>
    <definedName name="_TXS11" localSheetId="9">[2]MAIN!$A$1105:$IV$1105</definedName>
    <definedName name="_TXS11" localSheetId="7">[2]MAIN!$A$1105:$IV$1105</definedName>
    <definedName name="_TXS11" localSheetId="10">[2]MAIN!$A$1105:$IV$1105</definedName>
    <definedName name="_TXS11" localSheetId="8">[2]MAIN!$A$1105:$IV$1105</definedName>
    <definedName name="_TXS11" localSheetId="11">[2]MAIN!$A$1105:$IV$1105</definedName>
    <definedName name="_TXS11" localSheetId="12">[3]MAIN!$1105:$1105</definedName>
    <definedName name="_TXS11" localSheetId="13">[3]MAIN!$1105:$1105</definedName>
    <definedName name="_TXS11" localSheetId="14">[3]MAIN!$1105:$1105</definedName>
    <definedName name="_TXS11">[4]MAIN!$A$1105:$IV$1105</definedName>
    <definedName name="_TXS2" localSheetId="6">[2]MAIN!$A$680:$IV$680</definedName>
    <definedName name="_TXS2" localSheetId="9">[2]MAIN!$A$680:$IV$680</definedName>
    <definedName name="_TXS2" localSheetId="7">[2]MAIN!$A$680:$IV$680</definedName>
    <definedName name="_TXS2" localSheetId="10">[2]MAIN!$A$680:$IV$680</definedName>
    <definedName name="_TXS2" localSheetId="8">[2]MAIN!$A$680:$IV$680</definedName>
    <definedName name="_TXS2" localSheetId="11">[2]MAIN!$A$680:$IV$680</definedName>
    <definedName name="_TXS2" localSheetId="12">[3]MAIN!$680:$680</definedName>
    <definedName name="_TXS2" localSheetId="13">[3]MAIN!$680:$680</definedName>
    <definedName name="_TXS2" localSheetId="14">[3]MAIN!$680:$680</definedName>
    <definedName name="_TXS2">[4]MAIN!$A$680:$IV$680</definedName>
    <definedName name="_TXS21" localSheetId="6">[2]MAIN!$A$1111:$IV$1111</definedName>
    <definedName name="_TXS21" localSheetId="9">[2]MAIN!$A$1111:$IV$1111</definedName>
    <definedName name="_TXS21" localSheetId="7">[2]MAIN!$A$1111:$IV$1111</definedName>
    <definedName name="_TXS21" localSheetId="10">[2]MAIN!$A$1111:$IV$1111</definedName>
    <definedName name="_TXS21" localSheetId="8">[2]MAIN!$A$1111:$IV$1111</definedName>
    <definedName name="_TXS21" localSheetId="11">[2]MAIN!$A$1111:$IV$1111</definedName>
    <definedName name="_TXS21" localSheetId="12">[3]MAIN!$1111:$1111</definedName>
    <definedName name="_TXS21" localSheetId="13">[3]MAIN!$1111:$1111</definedName>
    <definedName name="_TXS21" localSheetId="14">[3]MAIN!$1111:$1111</definedName>
    <definedName name="_TXS21">[4]MAIN!$A$1111:$IV$1111</definedName>
    <definedName name="_VC1" localSheetId="6">[2]MAIN!$F$1249:$AL$1249</definedName>
    <definedName name="_VC1" localSheetId="9">[2]MAIN!$F$1249:$AL$1249</definedName>
    <definedName name="_VC1" localSheetId="7">[2]MAIN!$F$1249:$AL$1249</definedName>
    <definedName name="_VC1" localSheetId="10">[2]MAIN!$F$1249:$AL$1249</definedName>
    <definedName name="_VC1" localSheetId="8">[2]MAIN!$F$1249:$AL$1249</definedName>
    <definedName name="_VC1" localSheetId="11">[2]MAIN!$F$1249:$AL$1249</definedName>
    <definedName name="_VC1" localSheetId="12">[3]MAIN!$F$1249:$AL$1249</definedName>
    <definedName name="_VC1" localSheetId="13">[3]MAIN!$F$1249:$AL$1249</definedName>
    <definedName name="_VC1" localSheetId="14">[3]MAIN!$F$1249:$AL$1249</definedName>
    <definedName name="_VC1">[4]MAIN!$F$1249:$AL$1249</definedName>
    <definedName name="_VC2" localSheetId="6">[2]MAIN!$F$1250:$AL$1250</definedName>
    <definedName name="_VC2" localSheetId="9">[2]MAIN!$F$1250:$AL$1250</definedName>
    <definedName name="_VC2" localSheetId="7">[2]MAIN!$F$1250:$AL$1250</definedName>
    <definedName name="_VC2" localSheetId="10">[2]MAIN!$F$1250:$AL$1250</definedName>
    <definedName name="_VC2" localSheetId="8">[2]MAIN!$F$1250:$AL$1250</definedName>
    <definedName name="_VC2" localSheetId="11">[2]MAIN!$F$1250:$AL$1250</definedName>
    <definedName name="_VC2" localSheetId="12">[3]MAIN!$F$1250:$AL$1250</definedName>
    <definedName name="_VC2" localSheetId="13">[3]MAIN!$F$1250:$AL$1250</definedName>
    <definedName name="_VC2" localSheetId="14">[3]MAIN!$F$1250:$AL$1250</definedName>
    <definedName name="_VC2">[4]MAIN!$F$1250:$AL$1250</definedName>
    <definedName name="_xlnm._FilterDatabase" localSheetId="6" hidden="1">'Прил. 1 (2018) город'!#REF!</definedName>
    <definedName name="_xlnm._FilterDatabase" localSheetId="9" hidden="1">'Прил. 1 (2018) не город'!$A$8:$G$111</definedName>
    <definedName name="_xlnm._FilterDatabase" localSheetId="7" hidden="1">'Прил. 1 (2019) город'!$A$8:$P$309</definedName>
    <definedName name="_xlnm._FilterDatabase" localSheetId="10" hidden="1">'Прил. 1 (2019) не город'!$A$7:$H$104</definedName>
    <definedName name="_xlnm._FilterDatabase" localSheetId="8" hidden="1">'Прил. 1 (2020) город'!#REF!</definedName>
    <definedName name="A" localSheetId="9">#REF!</definedName>
    <definedName name="A" localSheetId="7">#REF!</definedName>
    <definedName name="A" localSheetId="10">#REF!</definedName>
    <definedName name="A">#REF!</definedName>
    <definedName name="B" localSheetId="9">#REF!</definedName>
    <definedName name="B" localSheetId="7">#REF!</definedName>
    <definedName name="B" localSheetId="10">#REF!</definedName>
    <definedName name="B">#REF!</definedName>
    <definedName name="cash" localSheetId="6">[2]MAIN!$F$876:$AL$876</definedName>
    <definedName name="cash" localSheetId="9">[2]MAIN!$F$876:$AL$876</definedName>
    <definedName name="cash" localSheetId="7">[2]MAIN!$F$876:$AL$876</definedName>
    <definedName name="cash" localSheetId="10">[2]MAIN!$F$876:$AL$876</definedName>
    <definedName name="cash" localSheetId="8">[2]MAIN!$F$876:$AL$876</definedName>
    <definedName name="cash" localSheetId="11">[2]MAIN!$F$876:$AL$876</definedName>
    <definedName name="cash">[1]MAIN!$F$876:$AL$876</definedName>
    <definedName name="cash1" localSheetId="6">[2]MAIN!$F$1251:$AJ$1251</definedName>
    <definedName name="cash1" localSheetId="9">[2]MAIN!$F$1251:$AJ$1251</definedName>
    <definedName name="cash1" localSheetId="7">[2]MAIN!$F$1251:$AJ$1251</definedName>
    <definedName name="cash1" localSheetId="10">[2]MAIN!$F$1251:$AJ$1251</definedName>
    <definedName name="cash1" localSheetId="8">[2]MAIN!$F$1251:$AJ$1251</definedName>
    <definedName name="cash1" localSheetId="11">[2]MAIN!$F$1251:$AJ$1251</definedName>
    <definedName name="cash1">[1]MAIN!$F$1251:$AJ$1251</definedName>
    <definedName name="cash2" localSheetId="6">[2]MAIN!$F$1252:$AJ$1252</definedName>
    <definedName name="cash2" localSheetId="9">[2]MAIN!$F$1252:$AJ$1252</definedName>
    <definedName name="cash2" localSheetId="7">[2]MAIN!$F$1252:$AJ$1252</definedName>
    <definedName name="cash2" localSheetId="10">[2]MAIN!$F$1252:$AJ$1252</definedName>
    <definedName name="cash2" localSheetId="8">[2]MAIN!$F$1252:$AJ$1252</definedName>
    <definedName name="cash2" localSheetId="11">[2]MAIN!$F$1252:$AJ$1252</definedName>
    <definedName name="cash2">[1]MAIN!$F$1252:$AJ$1252</definedName>
    <definedName name="cashforeign" localSheetId="6">[2]MAIN!$F$845:$AL$845</definedName>
    <definedName name="cashforeign" localSheetId="9">[2]MAIN!$F$845:$AL$845</definedName>
    <definedName name="cashforeign" localSheetId="7">[2]MAIN!$F$845:$AL$845</definedName>
    <definedName name="cashforeign" localSheetId="10">[2]MAIN!$F$845:$AL$845</definedName>
    <definedName name="cashforeign" localSheetId="8">[2]MAIN!$F$845:$AL$845</definedName>
    <definedName name="cashforeign" localSheetId="11">[2]MAIN!$F$845:$AL$845</definedName>
    <definedName name="cashforeign">[1]MAIN!$F$845:$AL$845</definedName>
    <definedName name="cashlocal" localSheetId="6">[2]MAIN!$F$805:$AL$805</definedName>
    <definedName name="cashlocal" localSheetId="9">[2]MAIN!$F$805:$AL$805</definedName>
    <definedName name="cashlocal" localSheetId="7">[2]MAIN!$F$805:$AL$805</definedName>
    <definedName name="cashlocal" localSheetId="10">[2]MAIN!$F$805:$AL$805</definedName>
    <definedName name="cashlocal" localSheetId="8">[2]MAIN!$F$805:$AL$805</definedName>
    <definedName name="cashlocal" localSheetId="11">[2]MAIN!$F$805:$AL$805</definedName>
    <definedName name="cashlocal">[1]MAIN!$F$805:$AL$805</definedName>
    <definedName name="COST1" localSheetId="6">[2]MAIN!$A$105:$IV$106</definedName>
    <definedName name="COST1" localSheetId="9">[2]MAIN!$A$105:$IV$106</definedName>
    <definedName name="COST1" localSheetId="7">[2]MAIN!$A$105:$IV$106</definedName>
    <definedName name="COST1" localSheetId="10">[2]MAIN!$A$105:$IV$106</definedName>
    <definedName name="COST1" localSheetId="8">[2]MAIN!$A$105:$IV$106</definedName>
    <definedName name="COST1" localSheetId="11">[2]MAIN!$A$105:$IV$106</definedName>
    <definedName name="COST1">[1]MAIN!$A$105:$IV$106</definedName>
    <definedName name="COST2" localSheetId="6">[2]MAIN!$A$108:$IV$109</definedName>
    <definedName name="COST2" localSheetId="9">[2]MAIN!$A$108:$IV$109</definedName>
    <definedName name="COST2" localSheetId="7">[2]MAIN!$A$108:$IV$109</definedName>
    <definedName name="COST2" localSheetId="10">[2]MAIN!$A$108:$IV$109</definedName>
    <definedName name="COST2" localSheetId="8">[2]MAIN!$A$108:$IV$109</definedName>
    <definedName name="COST2" localSheetId="11">[2]MAIN!$A$108:$IV$109</definedName>
    <definedName name="COST2">[1]MAIN!$A$108:$IV$109</definedName>
    <definedName name="cur_assets" localSheetId="6">[2]MAIN!$F$899:$AK$899</definedName>
    <definedName name="cur_assets" localSheetId="9">[2]MAIN!$F$899:$AK$899</definedName>
    <definedName name="cur_assets" localSheetId="7">[2]MAIN!$F$899:$AK$899</definedName>
    <definedName name="cur_assets" localSheetId="10">[2]MAIN!$F$899:$AK$899</definedName>
    <definedName name="cur_assets" localSheetId="8">[2]MAIN!$F$899:$AK$899</definedName>
    <definedName name="cur_assets" localSheetId="11">[2]MAIN!$F$899:$AK$899</definedName>
    <definedName name="cur_assets">[1]MAIN!$F$899:$AK$899</definedName>
    <definedName name="cur_liab" localSheetId="6">[2]MAIN!$F$923:$AK$923</definedName>
    <definedName name="cur_liab" localSheetId="9">[2]MAIN!$F$923:$AK$923</definedName>
    <definedName name="cur_liab" localSheetId="7">[2]MAIN!$F$923:$AK$923</definedName>
    <definedName name="cur_liab" localSheetId="10">[2]MAIN!$F$923:$AK$923</definedName>
    <definedName name="cur_liab" localSheetId="8">[2]MAIN!$F$923:$AK$923</definedName>
    <definedName name="cur_liab" localSheetId="11">[2]MAIN!$F$923:$AK$923</definedName>
    <definedName name="cur_liab">[1]MAIN!$F$923:$AK$923</definedName>
    <definedName name="data_" localSheetId="6">[2]MAIN!$F$18</definedName>
    <definedName name="data_" localSheetId="9">[2]MAIN!$F$18</definedName>
    <definedName name="data_" localSheetId="7">[2]MAIN!$F$18</definedName>
    <definedName name="data_" localSheetId="10">[2]MAIN!$F$18</definedName>
    <definedName name="data_" localSheetId="8">[2]MAIN!$F$18</definedName>
    <definedName name="data_" localSheetId="11">[2]MAIN!$F$18</definedName>
    <definedName name="data_">[1]MAIN!$F$18</definedName>
    <definedName name="DPAYB" localSheetId="6">[2]MAIN!$D$1002</definedName>
    <definedName name="DPAYB" localSheetId="9">[2]MAIN!$D$1002</definedName>
    <definedName name="DPAYB" localSheetId="7">[2]MAIN!$D$1002</definedName>
    <definedName name="DPAYB" localSheetId="10">[2]MAIN!$D$1002</definedName>
    <definedName name="DPAYB" localSheetId="8">[2]MAIN!$D$1002</definedName>
    <definedName name="DPAYB" localSheetId="11">[2]MAIN!$D$1002</definedName>
    <definedName name="DPAYB">[1]MAIN!$D$1002</definedName>
    <definedName name="ExternalData_1" localSheetId="6" hidden="1">'Прил. 1 (2018) город'!$A$6:$G$379</definedName>
    <definedName name="ExternalData_1" localSheetId="8" hidden="1">'Прил. 1 (2020) город'!$A$6:$G$183</definedName>
    <definedName name="ExternalData_1" localSheetId="11" hidden="1">'Прил. 1 (2020) не город'!$A$6:$G$52</definedName>
    <definedName name="FIXASSETS1" localSheetId="6">[2]MAIN!$A$245:$IV$260</definedName>
    <definedName name="FIXASSETS1" localSheetId="9">[2]MAIN!$A$245:$IV$260</definedName>
    <definedName name="FIXASSETS1" localSheetId="7">[2]MAIN!$A$245:$IV$260</definedName>
    <definedName name="FIXASSETS1" localSheetId="10">[2]MAIN!$A$245:$IV$260</definedName>
    <definedName name="FIXASSETS1" localSheetId="8">[2]MAIN!$A$245:$IV$260</definedName>
    <definedName name="FIXASSETS1" localSheetId="11">[2]MAIN!$A$245:$IV$260</definedName>
    <definedName name="FIXASSETS1">[1]MAIN!$A$245:$IV$260</definedName>
    <definedName name="FIXASSETS2" localSheetId="6">[2]MAIN!$A$263:$IV$279</definedName>
    <definedName name="FIXASSETS2" localSheetId="9">[2]MAIN!$A$263:$IV$279</definedName>
    <definedName name="FIXASSETS2" localSheetId="7">[2]MAIN!$A$263:$IV$279</definedName>
    <definedName name="FIXASSETS2" localSheetId="10">[2]MAIN!$A$263:$IV$279</definedName>
    <definedName name="FIXASSETS2" localSheetId="8">[2]MAIN!$A$263:$IV$279</definedName>
    <definedName name="FIXASSETS2" localSheetId="11">[2]MAIN!$A$263:$IV$279</definedName>
    <definedName name="FIXASSETS2">[1]MAIN!$A$263:$IV$279</definedName>
    <definedName name="I">[5]Списки!$K$38:$K$85</definedName>
    <definedName name="INDASS1" localSheetId="6">[2]MAIN!$F$247:$AJ$247</definedName>
    <definedName name="INDASS1" localSheetId="9">[2]MAIN!$F$247:$AJ$247</definedName>
    <definedName name="INDASS1" localSheetId="7">[2]MAIN!$F$247:$AJ$247</definedName>
    <definedName name="INDASS1" localSheetId="10">[2]MAIN!$F$247:$AJ$247</definedName>
    <definedName name="INDASS1" localSheetId="8">[2]MAIN!$F$247:$AJ$247</definedName>
    <definedName name="INDASS1" localSheetId="11">[2]MAIN!$F$247:$AJ$247</definedName>
    <definedName name="INDASS1">[1]MAIN!$F$247:$AJ$247</definedName>
    <definedName name="INDASS2" localSheetId="6">[2]MAIN!$F$265:$AJ$265</definedName>
    <definedName name="INDASS2" localSheetId="9">[2]MAIN!$F$265:$AJ$265</definedName>
    <definedName name="INDASS2" localSheetId="7">[2]MAIN!$F$265:$AJ$265</definedName>
    <definedName name="INDASS2" localSheetId="10">[2]MAIN!$F$265:$AJ$265</definedName>
    <definedName name="INDASS2" localSheetId="8">[2]MAIN!$F$265:$AJ$265</definedName>
    <definedName name="INDASS2" localSheetId="11">[2]MAIN!$F$265:$AJ$265</definedName>
    <definedName name="INDASS2">[1]MAIN!$F$265:$AJ$265</definedName>
    <definedName name="ISHOD1" localSheetId="6">#REF!</definedName>
    <definedName name="ISHOD1" localSheetId="9">#REF!</definedName>
    <definedName name="ISHOD1" localSheetId="7">#REF!</definedName>
    <definedName name="ISHOD1" localSheetId="10">#REF!</definedName>
    <definedName name="ISHOD1" localSheetId="8">#REF!</definedName>
    <definedName name="ISHOD1" localSheetId="11">#REF!</definedName>
    <definedName name="ISHOD1">#REF!</definedName>
    <definedName name="ISHOD2_1" localSheetId="6">#REF!</definedName>
    <definedName name="ISHOD2_1" localSheetId="9">#REF!</definedName>
    <definedName name="ISHOD2_1" localSheetId="7">#REF!</definedName>
    <definedName name="ISHOD2_1" localSheetId="10">#REF!</definedName>
    <definedName name="ISHOD2_1" localSheetId="8">#REF!</definedName>
    <definedName name="ISHOD2_1" localSheetId="11">#REF!</definedName>
    <definedName name="ISHOD2_1">#REF!</definedName>
    <definedName name="ISHOD2_2" localSheetId="6">#REF!</definedName>
    <definedName name="ISHOD2_2" localSheetId="9">#REF!</definedName>
    <definedName name="ISHOD2_2" localSheetId="7">#REF!</definedName>
    <definedName name="ISHOD2_2" localSheetId="10">#REF!</definedName>
    <definedName name="ISHOD2_2" localSheetId="8">#REF!</definedName>
    <definedName name="ISHOD2_2" localSheetId="11">#REF!</definedName>
    <definedName name="ISHOD2_2">#REF!</definedName>
    <definedName name="koeff1" localSheetId="6">[2]MAIN!$C$1327</definedName>
    <definedName name="koeff1" localSheetId="9">[2]MAIN!$C$1327</definedName>
    <definedName name="koeff1" localSheetId="7">[2]MAIN!$C$1327</definedName>
    <definedName name="koeff1" localSheetId="10">[2]MAIN!$C$1327</definedName>
    <definedName name="koeff1" localSheetId="8">[2]MAIN!$C$1327</definedName>
    <definedName name="koeff1" localSheetId="11">[2]MAIN!$C$1327</definedName>
    <definedName name="koeff1">[1]MAIN!$C$1327</definedName>
    <definedName name="koeff2" localSheetId="6">[2]MAIN!$C$1328</definedName>
    <definedName name="koeff2" localSheetId="9">[2]MAIN!$C$1328</definedName>
    <definedName name="koeff2" localSheetId="7">[2]MAIN!$C$1328</definedName>
    <definedName name="koeff2" localSheetId="10">[2]MAIN!$C$1328</definedName>
    <definedName name="koeff2" localSheetId="8">[2]MAIN!$C$1328</definedName>
    <definedName name="koeff2" localSheetId="11">[2]MAIN!$C$1328</definedName>
    <definedName name="koeff2">[1]MAIN!$C$1328</definedName>
    <definedName name="koeff3" localSheetId="6">[2]MAIN!$C$1329</definedName>
    <definedName name="koeff3" localSheetId="9">[2]MAIN!$C$1329</definedName>
    <definedName name="koeff3" localSheetId="7">[2]MAIN!$C$1329</definedName>
    <definedName name="koeff3" localSheetId="10">[2]MAIN!$C$1329</definedName>
    <definedName name="koeff3" localSheetId="8">[2]MAIN!$C$1329</definedName>
    <definedName name="koeff3" localSheetId="11">[2]MAIN!$C$1329</definedName>
    <definedName name="koeff3">[1]MAIN!$C$1329</definedName>
    <definedName name="koeff4" localSheetId="6">[2]MAIN!$C$1330</definedName>
    <definedName name="koeff4" localSheetId="9">[2]MAIN!$C$1330</definedName>
    <definedName name="koeff4" localSheetId="7">[2]MAIN!$C$1330</definedName>
    <definedName name="koeff4" localSheetId="10">[2]MAIN!$C$1330</definedName>
    <definedName name="koeff4" localSheetId="8">[2]MAIN!$C$1330</definedName>
    <definedName name="koeff4" localSheetId="11">[2]MAIN!$C$1330</definedName>
    <definedName name="koeff4">[1]MAIN!$C$1330</definedName>
    <definedName name="koeff5" localSheetId="6">[2]MAIN!$F$980</definedName>
    <definedName name="koeff5" localSheetId="9">[2]MAIN!$F$980</definedName>
    <definedName name="koeff5" localSheetId="7">[2]MAIN!$F$980</definedName>
    <definedName name="koeff5" localSheetId="10">[2]MAIN!$F$980</definedName>
    <definedName name="koeff5" localSheetId="8">[2]MAIN!$F$980</definedName>
    <definedName name="koeff5" localSheetId="11">[2]MAIN!$F$980</definedName>
    <definedName name="koeff5">[1]MAIN!$F$980</definedName>
    <definedName name="KREDIT1" localSheetId="6">[2]MAIN!$A$486:$IV$504</definedName>
    <definedName name="KREDIT1" localSheetId="9">[2]MAIN!$A$486:$IV$504</definedName>
    <definedName name="KREDIT1" localSheetId="7">[2]MAIN!$A$486:$IV$504</definedName>
    <definedName name="KREDIT1" localSheetId="10">[2]MAIN!$A$486:$IV$504</definedName>
    <definedName name="KREDIT1" localSheetId="8">[2]MAIN!$A$486:$IV$504</definedName>
    <definedName name="KREDIT1" localSheetId="11">[2]MAIN!$A$486:$IV$504</definedName>
    <definedName name="KREDIT1">[1]MAIN!$A$486:$IV$504</definedName>
    <definedName name="KREDIT2" localSheetId="6">[2]MAIN!$A$533:$IV$551</definedName>
    <definedName name="KREDIT2" localSheetId="9">[2]MAIN!$A$533:$IV$551</definedName>
    <definedName name="KREDIT2" localSheetId="7">[2]MAIN!$A$533:$IV$551</definedName>
    <definedName name="KREDIT2" localSheetId="10">[2]MAIN!$A$533:$IV$551</definedName>
    <definedName name="KREDIT2" localSheetId="8">[2]MAIN!$A$533:$IV$551</definedName>
    <definedName name="KREDIT2" localSheetId="11">[2]MAIN!$A$533:$IV$551</definedName>
    <definedName name="KREDIT2">[1]MAIN!$A$533:$IV$551</definedName>
    <definedName name="labor_costs" localSheetId="6">[2]MAIN!$F$187:$AL$187</definedName>
    <definedName name="labor_costs" localSheetId="9">[2]MAIN!$F$187:$AL$187</definedName>
    <definedName name="labor_costs" localSheetId="7">[2]MAIN!$F$187:$AL$187</definedName>
    <definedName name="labor_costs" localSheetId="10">[2]MAIN!$F$187:$AL$187</definedName>
    <definedName name="labor_costs" localSheetId="8">[2]MAIN!$F$187:$AL$187</definedName>
    <definedName name="labor_costs" localSheetId="11">[2]MAIN!$F$187:$AL$187</definedName>
    <definedName name="labor_costs">[1]MAIN!$F$187:$AL$187</definedName>
    <definedName name="Language" localSheetId="6">[2]MAIN!$F$1247</definedName>
    <definedName name="Language" localSheetId="9">[2]MAIN!$F$1247</definedName>
    <definedName name="Language" localSheetId="7">[2]MAIN!$F$1247</definedName>
    <definedName name="Language" localSheetId="10">[2]MAIN!$F$1247</definedName>
    <definedName name="Language" localSheetId="8">[2]MAIN!$F$1247</definedName>
    <definedName name="Language" localSheetId="11">[2]MAIN!$F$1247</definedName>
    <definedName name="Language">[1]MAIN!$F$1247</definedName>
    <definedName name="lastcolumn" localSheetId="6">[2]MAIN!$AJ$1:$AJ$65536</definedName>
    <definedName name="lastcolumn" localSheetId="9">[2]MAIN!$AJ$1:$AJ$65536</definedName>
    <definedName name="lastcolumn" localSheetId="7">[2]MAIN!$AJ$1:$AJ$65536</definedName>
    <definedName name="lastcolumn" localSheetId="10">[2]MAIN!$AJ$1:$AJ$65536</definedName>
    <definedName name="lastcolumn" localSheetId="8">[2]MAIN!$AJ$1:$AJ$65536</definedName>
    <definedName name="lastcolumn" localSheetId="11">[2]MAIN!$AJ$1:$AJ$65536</definedName>
    <definedName name="lastcolumn">[1]MAIN!$AJ$1:$AJ$65536</definedName>
    <definedName name="LISING1" localSheetId="6">[2]MAIN!$A$305:$IV$324</definedName>
    <definedName name="LISING1" localSheetId="9">[2]MAIN!$A$305:$IV$324</definedName>
    <definedName name="LISING1" localSheetId="7">[2]MAIN!$A$305:$IV$324</definedName>
    <definedName name="LISING1" localSheetId="10">[2]MAIN!$A$305:$IV$324</definedName>
    <definedName name="LISING1" localSheetId="8">[2]MAIN!$A$305:$IV$324</definedName>
    <definedName name="LISING1" localSheetId="11">[2]MAIN!$A$305:$IV$324</definedName>
    <definedName name="LISING1">[1]MAIN!$A$305:$IV$324</definedName>
    <definedName name="MAXWC" localSheetId="6">[2]MAIN!$C$1340</definedName>
    <definedName name="MAXWC" localSheetId="9">[2]MAIN!$C$1340</definedName>
    <definedName name="MAXWC" localSheetId="7">[2]MAIN!$C$1340</definedName>
    <definedName name="MAXWC" localSheetId="10">[2]MAIN!$C$1340</definedName>
    <definedName name="MAXWC" localSheetId="8">[2]MAIN!$C$1340</definedName>
    <definedName name="MAXWC" localSheetId="11">[2]MAIN!$C$1340</definedName>
    <definedName name="MAXWC">[1]MAIN!$C$1340</definedName>
    <definedName name="Method" localSheetId="6">[2]MAIN!$F$29</definedName>
    <definedName name="Method" localSheetId="9">[2]MAIN!$F$29</definedName>
    <definedName name="Method" localSheetId="7">[2]MAIN!$F$29</definedName>
    <definedName name="Method" localSheetId="10">[2]MAIN!$F$29</definedName>
    <definedName name="Method" localSheetId="8">[2]MAIN!$F$29</definedName>
    <definedName name="Method" localSheetId="11">[2]MAIN!$F$29</definedName>
    <definedName name="Method">[1]MAIN!$F$29</definedName>
    <definedName name="MINCASH" localSheetId="6">[2]MAIN!$C$1338</definedName>
    <definedName name="MINCASH" localSheetId="9">[2]MAIN!$C$1338</definedName>
    <definedName name="MINCASH" localSheetId="7">[2]MAIN!$C$1338</definedName>
    <definedName name="MINCASH" localSheetId="10">[2]MAIN!$C$1338</definedName>
    <definedName name="MINCASH" localSheetId="8">[2]MAIN!$C$1338</definedName>
    <definedName name="MINCASH" localSheetId="11">[2]MAIN!$C$1338</definedName>
    <definedName name="MINCASH">[1]MAIN!$C$1338</definedName>
    <definedName name="minlabor_costs" localSheetId="6">[2]MAIN!$F$594:$AL$594</definedName>
    <definedName name="minlabor_costs" localSheetId="9">[2]MAIN!$F$594:$AL$594</definedName>
    <definedName name="minlabor_costs" localSheetId="7">[2]MAIN!$F$594:$AL$594</definedName>
    <definedName name="minlabor_costs" localSheetId="10">[2]MAIN!$F$594:$AL$594</definedName>
    <definedName name="minlabor_costs" localSheetId="8">[2]MAIN!$F$594:$AL$594</definedName>
    <definedName name="minlabor_costs" localSheetId="11">[2]MAIN!$F$594:$AL$594</definedName>
    <definedName name="minlabor_costs">[1]MAIN!$F$594:$AL$594</definedName>
    <definedName name="MINPROFIT" localSheetId="6">[2]MAIN!$C$1339</definedName>
    <definedName name="MINPROFIT" localSheetId="9">[2]MAIN!$C$1339</definedName>
    <definedName name="MINPROFIT" localSheetId="7">[2]MAIN!$C$1339</definedName>
    <definedName name="MINPROFIT" localSheetId="10">[2]MAIN!$C$1339</definedName>
    <definedName name="MINPROFIT" localSheetId="8">[2]MAIN!$C$1339</definedName>
    <definedName name="MINPROFIT" localSheetId="11">[2]MAIN!$C$1339</definedName>
    <definedName name="MINPROFIT">[1]MAIN!$C$1339</definedName>
    <definedName name="Money1" localSheetId="6">[2]MAIN!$F$20</definedName>
    <definedName name="Money1" localSheetId="9">[2]MAIN!$F$20</definedName>
    <definedName name="Money1" localSheetId="7">[2]MAIN!$F$20</definedName>
    <definedName name="Money1" localSheetId="10">[2]MAIN!$F$20</definedName>
    <definedName name="Money1" localSheetId="8">[2]MAIN!$F$20</definedName>
    <definedName name="Money1" localSheetId="11">[2]MAIN!$F$20</definedName>
    <definedName name="Money1">[1]MAIN!$F$20</definedName>
    <definedName name="Money11" localSheetId="6">[2]MAIN!$F$21</definedName>
    <definedName name="Money11" localSheetId="9">[2]MAIN!$F$21</definedName>
    <definedName name="Money11" localSheetId="7">[2]MAIN!$F$21</definedName>
    <definedName name="Money11" localSheetId="10">[2]MAIN!$F$21</definedName>
    <definedName name="Money11" localSheetId="8">[2]MAIN!$F$21</definedName>
    <definedName name="Money11" localSheetId="11">[2]MAIN!$F$21</definedName>
    <definedName name="Money11">[1]MAIN!$F$21</definedName>
    <definedName name="Money2" localSheetId="6">[2]MAIN!$F$24</definedName>
    <definedName name="Money2" localSheetId="9">[2]MAIN!$F$24</definedName>
    <definedName name="Money2" localSheetId="7">[2]MAIN!$F$24</definedName>
    <definedName name="Money2" localSheetId="10">[2]MAIN!$F$24</definedName>
    <definedName name="Money2" localSheetId="8">[2]MAIN!$F$24</definedName>
    <definedName name="Money2" localSheetId="11">[2]MAIN!$F$24</definedName>
    <definedName name="Money2">[1]MAIN!$F$24</definedName>
    <definedName name="Money21" localSheetId="6">[2]MAIN!$F$25</definedName>
    <definedName name="Money21" localSheetId="9">[2]MAIN!$F$25</definedName>
    <definedName name="Money21" localSheetId="7">[2]MAIN!$F$25</definedName>
    <definedName name="Money21" localSheetId="10">[2]MAIN!$F$25</definedName>
    <definedName name="Money21" localSheetId="8">[2]MAIN!$F$25</definedName>
    <definedName name="Money21" localSheetId="11">[2]MAIN!$F$25</definedName>
    <definedName name="Money21">[1]MAIN!$F$25</definedName>
    <definedName name="MoneyR" localSheetId="6">[2]MAIN!$F$1248</definedName>
    <definedName name="MoneyR" localSheetId="9">[2]MAIN!$F$1248</definedName>
    <definedName name="MoneyR" localSheetId="7">[2]MAIN!$F$1248</definedName>
    <definedName name="MoneyR" localSheetId="10">[2]MAIN!$F$1248</definedName>
    <definedName name="MoneyR" localSheetId="8">[2]MAIN!$F$1248</definedName>
    <definedName name="MoneyR" localSheetId="11">[2]MAIN!$F$1248</definedName>
    <definedName name="MoneyR">[1]MAIN!$F$1248</definedName>
    <definedName name="npi" localSheetId="6">[2]MAIN!$F$1245:$AK$1245</definedName>
    <definedName name="npi" localSheetId="9">[2]MAIN!$F$1245:$AK$1245</definedName>
    <definedName name="npi" localSheetId="7">[2]MAIN!$F$1245:$AK$1245</definedName>
    <definedName name="npi" localSheetId="10">[2]MAIN!$F$1245:$AK$1245</definedName>
    <definedName name="npi" localSheetId="8">[2]MAIN!$F$1245:$AK$1245</definedName>
    <definedName name="npi" localSheetId="11">[2]MAIN!$F$1245:$AK$1245</definedName>
    <definedName name="npi">[1]MAIN!$F$1245:$AK$1245</definedName>
    <definedName name="NPVR" localSheetId="6">[2]MAIN!$D$1025</definedName>
    <definedName name="NPVR" localSheetId="9">[2]MAIN!$D$1025</definedName>
    <definedName name="NPVR" localSheetId="7">[2]MAIN!$D$1025</definedName>
    <definedName name="NPVR" localSheetId="10">[2]MAIN!$D$1025</definedName>
    <definedName name="NPVR" localSheetId="8">[2]MAIN!$D$1025</definedName>
    <definedName name="NPVR" localSheetId="11">[2]MAIN!$D$1025</definedName>
    <definedName name="NPVR">[1]MAIN!$D$1025</definedName>
    <definedName name="OTCST1" localSheetId="6">[2]MAIN!$A$200:$IV$200</definedName>
    <definedName name="OTCST1" localSheetId="9">[2]MAIN!$A$200:$IV$200</definedName>
    <definedName name="OTCST1" localSheetId="7">[2]MAIN!$A$200:$IV$200</definedName>
    <definedName name="OTCST1" localSheetId="10">[2]MAIN!$A$200:$IV$200</definedName>
    <definedName name="OTCST1" localSheetId="8">[2]MAIN!$A$200:$IV$200</definedName>
    <definedName name="OTCST1" localSheetId="11">[2]MAIN!$A$200:$IV$200</definedName>
    <definedName name="OTCST1">[1]MAIN!$A$200:$IV$200</definedName>
    <definedName name="OTCST2" localSheetId="6">[2]MAIN!$A$204:$IV$204</definedName>
    <definedName name="OTCST2" localSheetId="9">[2]MAIN!$A$204:$IV$204</definedName>
    <definedName name="OTCST2" localSheetId="7">[2]MAIN!$A$204:$IV$204</definedName>
    <definedName name="OTCST2" localSheetId="10">[2]MAIN!$A$204:$IV$204</definedName>
    <definedName name="OTCST2" localSheetId="8">[2]MAIN!$A$204:$IV$204</definedName>
    <definedName name="OTCST2" localSheetId="11">[2]MAIN!$A$204:$IV$204</definedName>
    <definedName name="OTCST2">[1]MAIN!$A$204:$IV$204</definedName>
    <definedName name="OTCST3" localSheetId="6">[2]MAIN!$A$229:$IV$229</definedName>
    <definedName name="OTCST3" localSheetId="9">[2]MAIN!$A$229:$IV$229</definedName>
    <definedName name="OTCST3" localSheetId="7">[2]MAIN!$A$229:$IV$229</definedName>
    <definedName name="OTCST3" localSheetId="10">[2]MAIN!$A$229:$IV$229</definedName>
    <definedName name="OTCST3" localSheetId="8">[2]MAIN!$A$229:$IV$229</definedName>
    <definedName name="OTCST3" localSheetId="11">[2]MAIN!$A$229:$IV$229</definedName>
    <definedName name="OTCST3">[1]MAIN!$A$229:$IV$229</definedName>
    <definedName name="OTHER_COST2" localSheetId="6">[2]MAIN!$A$204:$IV$204</definedName>
    <definedName name="OTHER_COST2" localSheetId="9">[2]MAIN!$A$204:$IV$204</definedName>
    <definedName name="OTHER_COST2" localSheetId="7">[2]MAIN!$A$204:$IV$204</definedName>
    <definedName name="OTHER_COST2" localSheetId="10">[2]MAIN!$A$204:$IV$204</definedName>
    <definedName name="OTHER_COST2" localSheetId="8">[2]MAIN!$A$204:$IV$204</definedName>
    <definedName name="OTHER_COST2" localSheetId="11">[2]MAIN!$A$204:$IV$204</definedName>
    <definedName name="OTHER_COST2">[1]MAIN!$A$204:$IV$204</definedName>
    <definedName name="OTHER_COST3" localSheetId="6">[2]MAIN!$A$228:$IV$229</definedName>
    <definedName name="OTHER_COST3" localSheetId="9">[2]MAIN!$A$228:$IV$229</definedName>
    <definedName name="OTHER_COST3" localSheetId="7">[2]MAIN!$A$228:$IV$229</definedName>
    <definedName name="OTHER_COST3" localSheetId="10">[2]MAIN!$A$228:$IV$229</definedName>
    <definedName name="OTHER_COST3" localSheetId="8">[2]MAIN!$A$228:$IV$229</definedName>
    <definedName name="OTHER_COST3" localSheetId="11">[2]MAIN!$A$228:$IV$229</definedName>
    <definedName name="OTHER_COST3">[1]MAIN!$A$228:$IV$229</definedName>
    <definedName name="OTHERCOST1" localSheetId="6">[2]MAIN!$A$200:$IV$200</definedName>
    <definedName name="OTHERCOST1" localSheetId="9">[2]MAIN!$A$200:$IV$200</definedName>
    <definedName name="OTHERCOST1" localSheetId="7">[2]MAIN!$A$200:$IV$200</definedName>
    <definedName name="OTHERCOST1" localSheetId="10">[2]MAIN!$A$200:$IV$200</definedName>
    <definedName name="OTHERCOST1" localSheetId="8">[2]MAIN!$A$200:$IV$200</definedName>
    <definedName name="OTHERCOST1" localSheetId="11">[2]MAIN!$A$200:$IV$200</definedName>
    <definedName name="OTHERCOST1">[1]MAIN!$A$200:$IV$200</definedName>
    <definedName name="PARAM1_1" localSheetId="6">#REF!</definedName>
    <definedName name="PARAM1_1" localSheetId="9">#REF!</definedName>
    <definedName name="PARAM1_1" localSheetId="7">#REF!</definedName>
    <definedName name="PARAM1_1" localSheetId="10">#REF!</definedName>
    <definedName name="PARAM1_1" localSheetId="8">#REF!</definedName>
    <definedName name="PARAM1_1" localSheetId="11">#REF!</definedName>
    <definedName name="PARAM1_1">#REF!</definedName>
    <definedName name="PARAM1_2" localSheetId="6">#REF!</definedName>
    <definedName name="PARAM1_2" localSheetId="9">#REF!</definedName>
    <definedName name="PARAM1_2" localSheetId="7">#REF!</definedName>
    <definedName name="PARAM1_2" localSheetId="10">#REF!</definedName>
    <definedName name="PARAM1_2" localSheetId="8">#REF!</definedName>
    <definedName name="PARAM1_2" localSheetId="11">#REF!</definedName>
    <definedName name="PARAM1_2">#REF!</definedName>
    <definedName name="PARAM2" localSheetId="6">#REF!</definedName>
    <definedName name="PARAM2" localSheetId="9">#REF!</definedName>
    <definedName name="PARAM2" localSheetId="7">#REF!</definedName>
    <definedName name="PARAM2" localSheetId="10">#REF!</definedName>
    <definedName name="PARAM2" localSheetId="8">#REF!</definedName>
    <definedName name="PARAM2" localSheetId="11">#REF!</definedName>
    <definedName name="PARAM2">#REF!</definedName>
    <definedName name="PARSENS1_1" localSheetId="6">[2]MAIN!$B$1344</definedName>
    <definedName name="PARSENS1_1" localSheetId="9">[2]MAIN!$B$1344</definedName>
    <definedName name="PARSENS1_1" localSheetId="7">[2]MAIN!$B$1344</definedName>
    <definedName name="PARSENS1_1" localSheetId="10">[2]MAIN!$B$1344</definedName>
    <definedName name="PARSENS1_1" localSheetId="8">[2]MAIN!$B$1344</definedName>
    <definedName name="PARSENS1_1" localSheetId="11">[2]MAIN!$B$1344</definedName>
    <definedName name="PARSENS1_1">[1]MAIN!$B$1344</definedName>
    <definedName name="PARSENS1_2" localSheetId="6">[2]MAIN!$C$1344</definedName>
    <definedName name="PARSENS1_2" localSheetId="9">[2]MAIN!$C$1344</definedName>
    <definedName name="PARSENS1_2" localSheetId="7">[2]MAIN!$C$1344</definedName>
    <definedName name="PARSENS1_2" localSheetId="10">[2]MAIN!$C$1344</definedName>
    <definedName name="PARSENS1_2" localSheetId="8">[2]MAIN!$C$1344</definedName>
    <definedName name="PARSENS1_2" localSheetId="11">[2]MAIN!$C$1344</definedName>
    <definedName name="PARSENS1_2">[1]MAIN!$C$1344</definedName>
    <definedName name="PARSENS2" localSheetId="6">[2]MAIN!$A$1355</definedName>
    <definedName name="PARSENS2" localSheetId="9">[2]MAIN!$A$1355</definedName>
    <definedName name="PARSENS2" localSheetId="7">[2]MAIN!$A$1355</definedName>
    <definedName name="PARSENS2" localSheetId="10">[2]MAIN!$A$1355</definedName>
    <definedName name="PARSENS2" localSheetId="8">[2]MAIN!$A$1355</definedName>
    <definedName name="PARSENS2" localSheetId="11">[2]MAIN!$A$1355</definedName>
    <definedName name="PARSENS2">[1]MAIN!$A$1355</definedName>
    <definedName name="pi" localSheetId="6">[2]MAIN!$F$16</definedName>
    <definedName name="pi" localSheetId="9">[2]MAIN!$F$16</definedName>
    <definedName name="pi" localSheetId="7">[2]MAIN!$F$16</definedName>
    <definedName name="pi" localSheetId="10">[2]MAIN!$F$16</definedName>
    <definedName name="pi" localSheetId="8">[2]MAIN!$F$16</definedName>
    <definedName name="pi" localSheetId="11">[2]MAIN!$F$16</definedName>
    <definedName name="pi">[1]MAIN!$F$16</definedName>
    <definedName name="PRINT_SENS" localSheetId="6">#REF!</definedName>
    <definedName name="PRINT_SENS" localSheetId="9">#REF!</definedName>
    <definedName name="PRINT_SENS" localSheetId="7">#REF!</definedName>
    <definedName name="PRINT_SENS" localSheetId="10">#REF!</definedName>
    <definedName name="PRINT_SENS" localSheetId="8">#REF!</definedName>
    <definedName name="PRINT_SENS" localSheetId="11">#REF!</definedName>
    <definedName name="PRINT_SENS">#REF!</definedName>
    <definedName name="PRO" localSheetId="6">[2]MAIN!#REF!</definedName>
    <definedName name="PRO" localSheetId="9">[2]MAIN!#REF!</definedName>
    <definedName name="PRO" localSheetId="7">[2]MAIN!#REF!</definedName>
    <definedName name="PRO" localSheetId="10">[2]MAIN!#REF!</definedName>
    <definedName name="PRO" localSheetId="8">[2]MAIN!#REF!</definedName>
    <definedName name="PRO" localSheetId="11">[2]MAIN!#REF!</definedName>
    <definedName name="PRO" localSheetId="13">[1]MAIN!#REF!</definedName>
    <definedName name="PRO" localSheetId="14">[1]MAIN!#REF!</definedName>
    <definedName name="PRO">[1]MAIN!#REF!</definedName>
    <definedName name="PROD1" localSheetId="6">[2]MAIN!$A$65:$IV$66</definedName>
    <definedName name="PROD1" localSheetId="9">[2]MAIN!$A$65:$IV$66</definedName>
    <definedName name="PROD1" localSheetId="7">[2]MAIN!$A$65:$IV$66</definedName>
    <definedName name="PROD1" localSheetId="10">[2]MAIN!$A$65:$IV$66</definedName>
    <definedName name="PROD1" localSheetId="8">[2]MAIN!$A$65:$IV$66</definedName>
    <definedName name="PROD1" localSheetId="11">[2]MAIN!$A$65:$IV$66</definedName>
    <definedName name="PROD1">[1]MAIN!$A$65:$IV$66</definedName>
    <definedName name="PROD2" localSheetId="6">[2]MAIN!$A$68:$IV$69</definedName>
    <definedName name="PROD2" localSheetId="9">[2]MAIN!$A$68:$IV$69</definedName>
    <definedName name="PROD2" localSheetId="7">[2]MAIN!$A$68:$IV$69</definedName>
    <definedName name="PROD2" localSheetId="10">[2]MAIN!$A$68:$IV$69</definedName>
    <definedName name="PROD2" localSheetId="8">[2]MAIN!$A$68:$IV$69</definedName>
    <definedName name="PROD2" localSheetId="11">[2]MAIN!$A$68:$IV$69</definedName>
    <definedName name="PROD2">[1]MAIN!$A$68:$IV$69</definedName>
    <definedName name="project" localSheetId="6">[2]MAIN!$A$13</definedName>
    <definedName name="project" localSheetId="9">[2]MAIN!$A$13</definedName>
    <definedName name="project" localSheetId="7">[2]MAIN!$A$13</definedName>
    <definedName name="project" localSheetId="10">[2]MAIN!$A$13</definedName>
    <definedName name="project" localSheetId="8">[2]MAIN!$A$13</definedName>
    <definedName name="project" localSheetId="11">[2]MAIN!$A$13</definedName>
    <definedName name="project">[1]MAIN!$A$13</definedName>
    <definedName name="RAZMER1" localSheetId="6">#REF!</definedName>
    <definedName name="RAZMER1" localSheetId="9">#REF!</definedName>
    <definedName name="RAZMER1" localSheetId="7">#REF!</definedName>
    <definedName name="RAZMER1" localSheetId="10">#REF!</definedName>
    <definedName name="RAZMER1" localSheetId="8">#REF!</definedName>
    <definedName name="RAZMER1" localSheetId="11">#REF!</definedName>
    <definedName name="RAZMER1">#REF!</definedName>
    <definedName name="RAZMER2" localSheetId="6">#REF!</definedName>
    <definedName name="RAZMER2" localSheetId="9">#REF!</definedName>
    <definedName name="RAZMER2" localSheetId="7">#REF!</definedName>
    <definedName name="RAZMER2" localSheetId="10">#REF!</definedName>
    <definedName name="RAZMER2" localSheetId="8">#REF!</definedName>
    <definedName name="RAZMER2" localSheetId="11">#REF!</definedName>
    <definedName name="RAZMER2">#REF!</definedName>
    <definedName name="RAZMER3" localSheetId="6">#REF!</definedName>
    <definedName name="RAZMER3" localSheetId="9">#REF!</definedName>
    <definedName name="RAZMER3" localSheetId="7">#REF!</definedName>
    <definedName name="RAZMER3" localSheetId="10">#REF!</definedName>
    <definedName name="RAZMER3" localSheetId="8">#REF!</definedName>
    <definedName name="RAZMER3" localSheetId="11">#REF!</definedName>
    <definedName name="RAZMER3">#REF!</definedName>
    <definedName name="Rep_cur" localSheetId="6">[2]MAIN!$F$28</definedName>
    <definedName name="Rep_cur" localSheetId="9">[2]MAIN!$F$28</definedName>
    <definedName name="Rep_cur" localSheetId="7">[2]MAIN!$F$28</definedName>
    <definedName name="Rep_cur" localSheetId="10">[2]MAIN!$F$28</definedName>
    <definedName name="Rep_cur" localSheetId="8">[2]MAIN!$F$28</definedName>
    <definedName name="Rep_cur" localSheetId="11">[2]MAIN!$F$28</definedName>
    <definedName name="Rep_cur">[1]MAIN!$F$28</definedName>
    <definedName name="revenues" localSheetId="6">[2]MAIN!$F$90:$AL$90</definedName>
    <definedName name="revenues" localSheetId="9">[2]MAIN!$F$90:$AL$90</definedName>
    <definedName name="revenues" localSheetId="7">[2]MAIN!$F$90:$AL$90</definedName>
    <definedName name="revenues" localSheetId="10">[2]MAIN!$F$90:$AL$90</definedName>
    <definedName name="revenues" localSheetId="8">[2]MAIN!$F$90:$AL$90</definedName>
    <definedName name="revenues" localSheetId="11">[2]MAIN!$F$90:$AL$90</definedName>
    <definedName name="revenues">[1]MAIN!$F$90:$AL$90</definedName>
    <definedName name="SALAR1" localSheetId="6">[2]MAIN!$A$146:$IV$150</definedName>
    <definedName name="SALAR1" localSheetId="9">[2]MAIN!$A$146:$IV$150</definedName>
    <definedName name="SALAR1" localSheetId="7">[2]MAIN!$A$146:$IV$150</definedName>
    <definedName name="SALAR1" localSheetId="10">[2]MAIN!$A$146:$IV$150</definedName>
    <definedName name="SALAR1" localSheetId="8">[2]MAIN!$A$146:$IV$150</definedName>
    <definedName name="SALAR1" localSheetId="11">[2]MAIN!$A$146:$IV$150</definedName>
    <definedName name="SALAR1">[1]MAIN!$A$146:$IV$150</definedName>
    <definedName name="SALAR2" localSheetId="6">[2]MAIN!$A$156:$IV$160</definedName>
    <definedName name="SALAR2" localSheetId="9">[2]MAIN!$A$156:$IV$160</definedName>
    <definedName name="SALAR2" localSheetId="7">[2]MAIN!$A$156:$IV$160</definedName>
    <definedName name="SALAR2" localSheetId="10">[2]MAIN!$A$156:$IV$160</definedName>
    <definedName name="SALAR2" localSheetId="8">[2]MAIN!$A$156:$IV$160</definedName>
    <definedName name="SALAR2" localSheetId="11">[2]MAIN!$A$156:$IV$160</definedName>
    <definedName name="SALAR2">[1]MAIN!$A$156:$IV$160</definedName>
    <definedName name="SALAR3" localSheetId="6">[2]MAIN!$A$166:$IV$170</definedName>
    <definedName name="SALAR3" localSheetId="9">[2]MAIN!$A$166:$IV$170</definedName>
    <definedName name="SALAR3" localSheetId="7">[2]MAIN!$A$166:$IV$170</definedName>
    <definedName name="SALAR3" localSheetId="10">[2]MAIN!$A$166:$IV$170</definedName>
    <definedName name="SALAR3" localSheetId="8">[2]MAIN!$A$166:$IV$170</definedName>
    <definedName name="SALAR3" localSheetId="11">[2]MAIN!$A$166:$IV$170</definedName>
    <definedName name="SALAR3">[1]MAIN!$A$166:$IV$170</definedName>
    <definedName name="SALAR4" localSheetId="6">[2]MAIN!$A$176:$IV$180</definedName>
    <definedName name="SALAR4" localSheetId="9">[2]MAIN!$A$176:$IV$180</definedName>
    <definedName name="SALAR4" localSheetId="7">[2]MAIN!$A$176:$IV$180</definedName>
    <definedName name="SALAR4" localSheetId="10">[2]MAIN!$A$176:$IV$180</definedName>
    <definedName name="SALAR4" localSheetId="8">[2]MAIN!$A$176:$IV$180</definedName>
    <definedName name="SALAR4" localSheetId="11">[2]MAIN!$A$176:$IV$180</definedName>
    <definedName name="SALAR4">[1]MAIN!$A$176:$IV$180</definedName>
    <definedName name="SENSTAB1" localSheetId="6">[2]MAIN!$A$1344:$C$1351</definedName>
    <definedName name="SENSTAB1" localSheetId="9">[2]MAIN!$A$1344:$C$1351</definedName>
    <definedName name="SENSTAB1" localSheetId="7">[2]MAIN!$A$1344:$C$1351</definedName>
    <definedName name="SENSTAB1" localSheetId="10">[2]MAIN!$A$1344:$C$1351</definedName>
    <definedName name="SENSTAB1" localSheetId="8">[2]MAIN!$A$1344:$C$1351</definedName>
    <definedName name="SENSTAB1" localSheetId="11">[2]MAIN!$A$1344:$C$1351</definedName>
    <definedName name="SENSTAB1">[1]MAIN!$A$1344:$C$1351</definedName>
    <definedName name="SENSTAB2" localSheetId="6">[2]MAIN!$A$1355:$H$1360</definedName>
    <definedName name="SENSTAB2" localSheetId="9">[2]MAIN!$A$1355:$H$1360</definedName>
    <definedName name="SENSTAB2" localSheetId="7">[2]MAIN!$A$1355:$H$1360</definedName>
    <definedName name="SENSTAB2" localSheetId="10">[2]MAIN!$A$1355:$H$1360</definedName>
    <definedName name="SENSTAB2" localSheetId="8">[2]MAIN!$A$1355:$H$1360</definedName>
    <definedName name="SENSTAB2" localSheetId="11">[2]MAIN!$A$1355:$H$1360</definedName>
    <definedName name="SENSTAB2">[1]MAIN!$A$1355:$H$1360</definedName>
    <definedName name="social" localSheetId="6">[2]MAIN!$F$627:$AJ$627</definedName>
    <definedName name="social" localSheetId="9">[2]MAIN!$F$627:$AJ$627</definedName>
    <definedName name="social" localSheetId="7">[2]MAIN!$F$627:$AJ$627</definedName>
    <definedName name="social" localSheetId="10">[2]MAIN!$F$627:$AJ$627</definedName>
    <definedName name="social" localSheetId="8">[2]MAIN!$F$627:$AJ$627</definedName>
    <definedName name="social" localSheetId="11">[2]MAIN!$F$627:$AJ$627</definedName>
    <definedName name="social">[1]MAIN!$F$627:$AJ$627</definedName>
    <definedName name="SPAYB" localSheetId="6">[2]MAIN!$D$1000</definedName>
    <definedName name="SPAYB" localSheetId="9">[2]MAIN!$D$1000</definedName>
    <definedName name="SPAYB" localSheetId="7">[2]MAIN!$D$1000</definedName>
    <definedName name="SPAYB" localSheetId="10">[2]MAIN!$D$1000</definedName>
    <definedName name="SPAYB" localSheetId="8">[2]MAIN!$D$1000</definedName>
    <definedName name="SPAYB" localSheetId="11">[2]MAIN!$D$1000</definedName>
    <definedName name="SPAYB">[1]MAIN!$D$1000</definedName>
    <definedName name="SUMMBLOCK" localSheetId="6">[2]MAIN!$A$1211:$AL$1241</definedName>
    <definedName name="SUMMBLOCK" localSheetId="9">[2]MAIN!$A$1211:$AL$1241</definedName>
    <definedName name="SUMMBLOCK" localSheetId="7">[2]MAIN!$A$1211:$AL$1241</definedName>
    <definedName name="SUMMBLOCK" localSheetId="10">[2]MAIN!$A$1211:$AL$1241</definedName>
    <definedName name="SUMMBLOCK" localSheetId="8">[2]MAIN!$A$1211:$AL$1241</definedName>
    <definedName name="SUMMBLOCK" localSheetId="11">[2]MAIN!$A$1211:$AL$1241</definedName>
    <definedName name="SUMMBLOCK">[1]MAIN!$A$1211:$AL$1241</definedName>
    <definedName name="tab0" localSheetId="6">[2]MAIN!$A$13:$F$30</definedName>
    <definedName name="tab0" localSheetId="9">[2]MAIN!$A$13:$F$30</definedName>
    <definedName name="tab0" localSheetId="7">[2]MAIN!$A$13:$F$30</definedName>
    <definedName name="tab0" localSheetId="10">[2]MAIN!$A$13:$F$30</definedName>
    <definedName name="tab0" localSheetId="8">[2]MAIN!$A$13:$F$30</definedName>
    <definedName name="tab0" localSheetId="11">[2]MAIN!$A$13:$F$30</definedName>
    <definedName name="tab0">[1]MAIN!$A$13:$F$30</definedName>
    <definedName name="TABLE" localSheetId="0">'1'!#REF!</definedName>
    <definedName name="TABLE_2" localSheetId="0">'1'!#REF!</definedName>
    <definedName name="TAXE1" localSheetId="6">[2]MAIN!$A$641:$IV$646</definedName>
    <definedName name="TAXE1" localSheetId="9">[2]MAIN!$A$641:$IV$646</definedName>
    <definedName name="TAXE1" localSheetId="7">[2]MAIN!$A$641:$IV$646</definedName>
    <definedName name="TAXE1" localSheetId="10">[2]MAIN!$A$641:$IV$646</definedName>
    <definedName name="TAXE1" localSheetId="8">[2]MAIN!$A$641:$IV$646</definedName>
    <definedName name="TAXE1" localSheetId="11">[2]MAIN!$A$641:$IV$646</definedName>
    <definedName name="TAXE1">[1]MAIN!$A$641:$IV$646</definedName>
    <definedName name="TAXE2" localSheetId="6">[2]MAIN!$A$674:$IV$679</definedName>
    <definedName name="TAXE2" localSheetId="9">[2]MAIN!$A$674:$IV$679</definedName>
    <definedName name="TAXE2" localSheetId="7">[2]MAIN!$A$674:$IV$679</definedName>
    <definedName name="TAXE2" localSheetId="10">[2]MAIN!$A$674:$IV$679</definedName>
    <definedName name="TAXE2" localSheetId="8">[2]MAIN!$A$674:$IV$679</definedName>
    <definedName name="TAXE2" localSheetId="11">[2]MAIN!$A$674:$IV$679</definedName>
    <definedName name="TAXE2">[1]MAIN!$A$674:$IV$679</definedName>
    <definedName name="TOTWC" localSheetId="6">[2]MAIN!$C$1341</definedName>
    <definedName name="TOTWC" localSheetId="9">[2]MAIN!$C$1341</definedName>
    <definedName name="TOTWC" localSheetId="7">[2]MAIN!$C$1341</definedName>
    <definedName name="TOTWC" localSheetId="10">[2]MAIN!$C$1341</definedName>
    <definedName name="TOTWC" localSheetId="8">[2]MAIN!$C$1341</definedName>
    <definedName name="TOTWC" localSheetId="11">[2]MAIN!$C$1341</definedName>
    <definedName name="TOTWC">[1]MAIN!$C$1341</definedName>
    <definedName name="VAT" localSheetId="6">[2]MAIN!$F$597</definedName>
    <definedName name="VAT" localSheetId="9">[2]MAIN!$F$597</definedName>
    <definedName name="VAT" localSheetId="7">[2]MAIN!$F$597</definedName>
    <definedName name="VAT" localSheetId="10">[2]MAIN!$F$597</definedName>
    <definedName name="VAT" localSheetId="8">[2]MAIN!$F$597</definedName>
    <definedName name="VAT" localSheetId="11">[2]MAIN!$F$597</definedName>
    <definedName name="VAT">[1]MAIN!$F$597</definedName>
    <definedName name="апвы">#REF!</definedName>
    <definedName name="Вид_строительства">[6]Справочник!$A$3:$A$62</definedName>
    <definedName name="Диапазон">[6]Справочник!$C$3:$C$6</definedName>
    <definedName name="_xlnm.Print_Titles" localSheetId="0">'1'!$35:$35</definedName>
    <definedName name="_xlnm.Print_Titles" localSheetId="9">'Прил. 1 (2018) не город'!$7:$8</definedName>
    <definedName name="_xlnm.Print_Titles" localSheetId="7">'Прил. 1 (2019) город'!$6:$7</definedName>
    <definedName name="_xlnm.Print_Titles" localSheetId="10">'Прил. 1 (2019) не город'!$6:$7</definedName>
    <definedName name="Максим" localSheetId="9">#REF!</definedName>
    <definedName name="Максим" localSheetId="7">#REF!</definedName>
    <definedName name="Максим" localSheetId="10">#REF!</definedName>
    <definedName name="Максим">#REF!</definedName>
    <definedName name="мама" localSheetId="9">#REF!</definedName>
    <definedName name="мама" localSheetId="7">#REF!</definedName>
    <definedName name="мама" localSheetId="10">#REF!</definedName>
    <definedName name="мама">#REF!</definedName>
    <definedName name="_xlnm.Print_Area" localSheetId="0">'1'!$A$1:$DA$218</definedName>
    <definedName name="_xlnm.Print_Area" localSheetId="1">'2'!$A$1:$CX$12</definedName>
    <definedName name="_xlnm.Print_Area" localSheetId="2">'3'!$A$1:$E$16</definedName>
    <definedName name="_xlnm.Print_Area" localSheetId="4">'4'!$A$1:$DA$23</definedName>
    <definedName name="_xlnm.Print_Area" localSheetId="5">'5'!$A$1:$DB$23</definedName>
    <definedName name="_xlnm.Print_Area" localSheetId="6">'Прил. 1 (2018) город'!$A$1:$G$379</definedName>
    <definedName name="_xlnm.Print_Area" localSheetId="9">'Прил. 1 (2018) не город'!$A$1:$G$111</definedName>
    <definedName name="_xlnm.Print_Area" localSheetId="7">'Прил. 1 (2019) город'!$A$1:$G$304</definedName>
    <definedName name="_xlnm.Print_Area" localSheetId="10">'Прил. 1 (2019) не город'!$A$1:$G$104</definedName>
    <definedName name="_xlnm.Print_Area" localSheetId="8">'Прил. 1 (2020) город'!$A$1:$G$183</definedName>
    <definedName name="_xlnm.Print_Area" localSheetId="11">'Прил. 1 (2020) не город'!$A$1:$G$51</definedName>
    <definedName name="_xlnm.Print_Area" localSheetId="12">'Прил.2 к МУ 2018'!$A$1:$F$11</definedName>
    <definedName name="_xlnm.Print_Area" localSheetId="13">'Прил.2 к МУ 2019'!$A$1:$F$11</definedName>
    <definedName name="_xlnm.Print_Area" localSheetId="14">'Прил.2 к МУ 2020'!$A$1:$F$13</definedName>
    <definedName name="_xlnm.Print_Area" localSheetId="3">'Приложение 1 МУ 1135_2016'!$A$1:$G$49</definedName>
    <definedName name="Проц1" localSheetId="6">[2]MAIN!$F$186</definedName>
    <definedName name="Проц1" localSheetId="9">[2]MAIN!$F$186</definedName>
    <definedName name="Проц1" localSheetId="7">[2]MAIN!$F$186</definedName>
    <definedName name="Проц1" localSheetId="10">[2]MAIN!$F$186</definedName>
    <definedName name="Проц1" localSheetId="8">[2]MAIN!$F$186</definedName>
    <definedName name="Проц1" localSheetId="11">[2]MAIN!$F$186</definedName>
    <definedName name="Проц1">[1]MAIN!$F$186</definedName>
    <definedName name="ПроцИзПр1" localSheetId="6">[2]MAIN!$F$188</definedName>
    <definedName name="ПроцИзПр1" localSheetId="9">[2]MAIN!$F$188</definedName>
    <definedName name="ПроцИзПр1" localSheetId="7">[2]MAIN!$F$188</definedName>
    <definedName name="ПроцИзПр1" localSheetId="10">[2]MAIN!$F$188</definedName>
    <definedName name="ПроцИзПр1" localSheetId="8">[2]MAIN!$F$188</definedName>
    <definedName name="ПроцИзПр1" localSheetId="11">[2]MAIN!$F$188</definedName>
    <definedName name="ПроцИзПр1">[1]MAIN!$F$188</definedName>
    <definedName name="РЭС">[7]Лист3!$A$1:$A$16</definedName>
    <definedName name="СтНПр1" localSheetId="6">[2]MAIN!$F$180</definedName>
    <definedName name="СтНПр1" localSheetId="9">[2]MAIN!$F$180</definedName>
    <definedName name="СтНПр1" localSheetId="7">[2]MAIN!$F$180</definedName>
    <definedName name="СтНПр1" localSheetId="10">[2]MAIN!$F$180</definedName>
    <definedName name="СтНПр1" localSheetId="8">[2]MAIN!$F$180</definedName>
    <definedName name="СтНПр1" localSheetId="11">[2]MAIN!$F$180</definedName>
    <definedName name="СтНПр1">[1]MAIN!$F$180</definedName>
    <definedName name="Тамбовский" localSheetId="9">#REF!</definedName>
    <definedName name="Тамбовский" localSheetId="7">#REF!</definedName>
    <definedName name="Тамбовский" localSheetId="10">#REF!</definedName>
    <definedName name="Тамбовский">#REF!</definedName>
    <definedName name="ЧП1" localSheetId="6">[2]MAIN!$F$396</definedName>
    <definedName name="ЧП1" localSheetId="9">[2]MAIN!$F$396</definedName>
    <definedName name="ЧП1" localSheetId="7">[2]MAIN!$F$396</definedName>
    <definedName name="ЧП1" localSheetId="10">[2]MAIN!$F$396</definedName>
    <definedName name="ЧП1" localSheetId="8">[2]MAIN!$F$396</definedName>
    <definedName name="ЧП1" localSheetId="11">[2]MAIN!$F$396</definedName>
    <definedName name="ЧП1">[1]MAIN!$F$396</definedName>
  </definedNames>
  <calcPr calcId="152511" refMode="R1C1"/>
</workbook>
</file>

<file path=xl/calcChain.xml><?xml version="1.0" encoding="utf-8"?>
<calcChain xmlns="http://schemas.openxmlformats.org/spreadsheetml/2006/main">
  <c r="G82" i="53" l="1"/>
  <c r="G88" i="53" s="1"/>
  <c r="F82" i="53"/>
  <c r="F88" i="53" s="1"/>
  <c r="E82" i="53"/>
  <c r="E88" i="53" s="1"/>
  <c r="G81" i="53"/>
  <c r="F81" i="53"/>
  <c r="E81" i="53"/>
  <c r="G80" i="53"/>
  <c r="G86" i="53" s="1"/>
  <c r="F80" i="53"/>
  <c r="F86" i="53" s="1"/>
  <c r="E80" i="53"/>
  <c r="E86" i="53" s="1"/>
  <c r="G79" i="53"/>
  <c r="F79" i="53"/>
  <c r="E79" i="53"/>
  <c r="G61" i="53"/>
  <c r="F61" i="53"/>
  <c r="D61" i="53"/>
  <c r="A61" i="53"/>
  <c r="G58" i="53"/>
  <c r="F58" i="53"/>
  <c r="G56" i="53"/>
  <c r="F56" i="53"/>
  <c r="A56" i="53"/>
  <c r="G54" i="53"/>
  <c r="F54" i="53"/>
  <c r="D54" i="53"/>
  <c r="A54" i="53"/>
  <c r="G52" i="53"/>
  <c r="F52" i="53"/>
  <c r="D52" i="53"/>
  <c r="C52" i="53"/>
  <c r="A52" i="53"/>
  <c r="G49" i="53"/>
  <c r="F49" i="53"/>
  <c r="E49" i="53"/>
  <c r="C49" i="53"/>
  <c r="G47" i="53"/>
  <c r="F47" i="53"/>
  <c r="E47" i="53"/>
  <c r="C47" i="53"/>
  <c r="G45" i="53"/>
  <c r="G75" i="53" s="1"/>
  <c r="F45" i="53"/>
  <c r="F75" i="53" s="1"/>
  <c r="E45" i="53"/>
  <c r="E75" i="53" s="1"/>
  <c r="G41" i="53"/>
  <c r="F41" i="53"/>
  <c r="E41" i="53"/>
  <c r="G39" i="53"/>
  <c r="F39" i="53"/>
  <c r="E39" i="53"/>
  <c r="G30" i="53"/>
  <c r="F30" i="53"/>
  <c r="E30" i="53"/>
  <c r="G23" i="53"/>
  <c r="F23" i="53"/>
  <c r="E23" i="53"/>
  <c r="G11" i="53"/>
  <c r="F11" i="53"/>
  <c r="E11" i="53"/>
  <c r="G9" i="53"/>
  <c r="F9" i="53"/>
  <c r="E9" i="53"/>
  <c r="G137" i="52"/>
  <c r="G143" i="52" s="1"/>
  <c r="F137" i="52"/>
  <c r="F143" i="52" s="1"/>
  <c r="E137" i="52"/>
  <c r="E143" i="52" s="1"/>
  <c r="G136" i="52"/>
  <c r="F136" i="52"/>
  <c r="E136" i="52"/>
  <c r="G135" i="52"/>
  <c r="G141" i="52" s="1"/>
  <c r="F135" i="52"/>
  <c r="F141" i="52" s="1"/>
  <c r="E135" i="52"/>
  <c r="E141" i="52" s="1"/>
  <c r="G134" i="52"/>
  <c r="F134" i="52"/>
  <c r="E134" i="52"/>
  <c r="G104" i="52"/>
  <c r="F104" i="52"/>
  <c r="E104" i="52"/>
  <c r="D104" i="52"/>
  <c r="C104" i="52"/>
  <c r="G103" i="52"/>
  <c r="F103" i="52"/>
  <c r="E103" i="52"/>
  <c r="D103" i="52"/>
  <c r="C103" i="52"/>
  <c r="G102" i="52"/>
  <c r="F102" i="52"/>
  <c r="E102" i="52"/>
  <c r="D102" i="52"/>
  <c r="C102" i="52"/>
  <c r="G101" i="52"/>
  <c r="F101" i="52"/>
  <c r="E101" i="52"/>
  <c r="D101" i="52"/>
  <c r="C101" i="52"/>
  <c r="G100" i="52"/>
  <c r="F100" i="52"/>
  <c r="E100" i="52"/>
  <c r="D100" i="52"/>
  <c r="C100" i="52"/>
  <c r="G95" i="52"/>
  <c r="F95" i="52"/>
  <c r="D95" i="52"/>
  <c r="G92" i="52"/>
  <c r="F92" i="52"/>
  <c r="G89" i="52"/>
  <c r="F89" i="52"/>
  <c r="G85" i="52"/>
  <c r="F85" i="52"/>
  <c r="G82" i="52"/>
  <c r="F82" i="52"/>
  <c r="D82" i="52"/>
  <c r="G80" i="52"/>
  <c r="F80" i="52"/>
  <c r="D80" i="52"/>
  <c r="G77" i="52"/>
  <c r="F77" i="52"/>
  <c r="D77" i="52"/>
  <c r="G74" i="52"/>
  <c r="F74" i="52"/>
  <c r="E74" i="52"/>
  <c r="G71" i="52"/>
  <c r="F71" i="52"/>
  <c r="E71" i="52"/>
  <c r="G69" i="52"/>
  <c r="F69" i="52"/>
  <c r="E69" i="52"/>
  <c r="G67" i="52"/>
  <c r="F67" i="52"/>
  <c r="E67" i="52"/>
  <c r="G65" i="52"/>
  <c r="F65" i="52"/>
  <c r="E65" i="52"/>
  <c r="G63" i="52"/>
  <c r="F63" i="52"/>
  <c r="E63" i="52"/>
  <c r="D63" i="52"/>
  <c r="G61" i="52"/>
  <c r="F61" i="52"/>
  <c r="E61" i="52"/>
  <c r="G53" i="52"/>
  <c r="F53" i="52"/>
  <c r="E53" i="52"/>
  <c r="G51" i="52"/>
  <c r="F51" i="52"/>
  <c r="E51" i="52"/>
  <c r="G35" i="52"/>
  <c r="F35" i="52"/>
  <c r="E35" i="52"/>
  <c r="G29" i="52"/>
  <c r="F29" i="52"/>
  <c r="E29" i="52"/>
  <c r="G9" i="52"/>
  <c r="G128" i="52" s="1"/>
  <c r="G140" i="52" s="1"/>
  <c r="F9" i="52"/>
  <c r="E9" i="52"/>
  <c r="G134" i="51"/>
  <c r="F134" i="51"/>
  <c r="E134" i="51"/>
  <c r="G133" i="51"/>
  <c r="F133" i="51"/>
  <c r="E133" i="51"/>
  <c r="G132" i="51"/>
  <c r="F132" i="51"/>
  <c r="E132" i="51"/>
  <c r="G131" i="51"/>
  <c r="F131" i="51"/>
  <c r="E131" i="51"/>
  <c r="C110" i="51"/>
  <c r="C109" i="51"/>
  <c r="G107" i="51"/>
  <c r="F107" i="51"/>
  <c r="D107" i="51"/>
  <c r="G105" i="51"/>
  <c r="F105" i="51"/>
  <c r="D105" i="51"/>
  <c r="C105" i="51"/>
  <c r="G103" i="51"/>
  <c r="F103" i="51"/>
  <c r="D103" i="51"/>
  <c r="C103" i="51"/>
  <c r="G100" i="51"/>
  <c r="F100" i="51"/>
  <c r="C100" i="51"/>
  <c r="G98" i="51"/>
  <c r="F98" i="51"/>
  <c r="D98" i="51"/>
  <c r="C98" i="51"/>
  <c r="C97" i="51"/>
  <c r="C96" i="51"/>
  <c r="G94" i="51"/>
  <c r="F94" i="51"/>
  <c r="E94" i="51"/>
  <c r="G92" i="51"/>
  <c r="F92" i="51"/>
  <c r="E92" i="51"/>
  <c r="G90" i="51"/>
  <c r="F90" i="51"/>
  <c r="E90" i="51"/>
  <c r="G88" i="51"/>
  <c r="F88" i="51"/>
  <c r="E88" i="51"/>
  <c r="G86" i="51"/>
  <c r="F86" i="51"/>
  <c r="E86" i="51"/>
  <c r="G84" i="51"/>
  <c r="F84" i="51"/>
  <c r="E84" i="51"/>
  <c r="G82" i="51"/>
  <c r="F82" i="51"/>
  <c r="E82" i="51"/>
  <c r="G80" i="51"/>
  <c r="F80" i="51"/>
  <c r="E80" i="51"/>
  <c r="C80" i="51"/>
  <c r="G78" i="51"/>
  <c r="F78" i="51"/>
  <c r="E78" i="51"/>
  <c r="G76" i="51"/>
  <c r="F76" i="51"/>
  <c r="E76" i="51"/>
  <c r="C76" i="51"/>
  <c r="C75" i="51"/>
  <c r="G73" i="51"/>
  <c r="F73" i="51"/>
  <c r="E73" i="51"/>
  <c r="C73" i="51"/>
  <c r="G68" i="51"/>
  <c r="F68" i="51"/>
  <c r="E68" i="51"/>
  <c r="C68" i="51"/>
  <c r="G54" i="51"/>
  <c r="F54" i="51"/>
  <c r="E54" i="51"/>
  <c r="C54" i="51"/>
  <c r="G50" i="51"/>
  <c r="F50" i="51"/>
  <c r="F126" i="51" s="1"/>
  <c r="E50" i="51"/>
  <c r="E126" i="51" s="1"/>
  <c r="C50" i="51"/>
  <c r="G9" i="51"/>
  <c r="F9" i="51"/>
  <c r="F125" i="51" s="1"/>
  <c r="E9" i="51"/>
  <c r="E125" i="51" s="1"/>
  <c r="C9" i="51"/>
  <c r="G177" i="50"/>
  <c r="F177" i="50"/>
  <c r="E177" i="50"/>
  <c r="G174" i="50"/>
  <c r="F174" i="50"/>
  <c r="D174" i="50"/>
  <c r="G171" i="50"/>
  <c r="F171" i="50"/>
  <c r="G169" i="50"/>
  <c r="F169" i="50"/>
  <c r="G165" i="50"/>
  <c r="F165" i="50"/>
  <c r="G163" i="50"/>
  <c r="F163" i="50"/>
  <c r="G160" i="50"/>
  <c r="F160" i="50"/>
  <c r="E160" i="50"/>
  <c r="G158" i="50"/>
  <c r="F158" i="50"/>
  <c r="E158" i="50"/>
  <c r="G156" i="50"/>
  <c r="F156" i="50"/>
  <c r="E156" i="50"/>
  <c r="G154" i="50"/>
  <c r="F154" i="50"/>
  <c r="E154" i="50"/>
  <c r="G151" i="50"/>
  <c r="F151" i="50"/>
  <c r="E151" i="50"/>
  <c r="G148" i="50"/>
  <c r="F148" i="50"/>
  <c r="E148" i="50"/>
  <c r="G145" i="50"/>
  <c r="F145" i="50"/>
  <c r="E145" i="50"/>
  <c r="G143" i="50"/>
  <c r="F143" i="50"/>
  <c r="E143" i="50"/>
  <c r="G140" i="50"/>
  <c r="F140" i="50"/>
  <c r="E140" i="50"/>
  <c r="G137" i="50"/>
  <c r="F137" i="50"/>
  <c r="E137" i="50"/>
  <c r="G134" i="50"/>
  <c r="F134" i="50"/>
  <c r="E134" i="50"/>
  <c r="G117" i="50"/>
  <c r="F117" i="50"/>
  <c r="E117" i="50"/>
  <c r="G115" i="50"/>
  <c r="F115" i="50"/>
  <c r="E115" i="50"/>
  <c r="G113" i="50"/>
  <c r="F113" i="50"/>
  <c r="E113" i="50"/>
  <c r="G110" i="50"/>
  <c r="F110" i="50"/>
  <c r="F189" i="50" s="1"/>
  <c r="E110" i="50"/>
  <c r="E189" i="50" s="1"/>
  <c r="G108" i="50"/>
  <c r="F108" i="50"/>
  <c r="E108" i="50"/>
  <c r="G41" i="50"/>
  <c r="F41" i="50"/>
  <c r="E41" i="50"/>
  <c r="G9" i="50"/>
  <c r="F9" i="50"/>
  <c r="E9" i="50"/>
  <c r="G316" i="49"/>
  <c r="F316" i="49"/>
  <c r="E316" i="49"/>
  <c r="E314" i="49"/>
  <c r="C303" i="49"/>
  <c r="C302" i="49"/>
  <c r="G300" i="49"/>
  <c r="F300" i="49"/>
  <c r="E300" i="49"/>
  <c r="D300" i="49"/>
  <c r="G298" i="49"/>
  <c r="F298" i="49"/>
  <c r="E298" i="49"/>
  <c r="D298" i="49"/>
  <c r="G296" i="49"/>
  <c r="F296" i="49"/>
  <c r="E296" i="49"/>
  <c r="D296" i="49"/>
  <c r="G292" i="49"/>
  <c r="F292" i="49"/>
  <c r="E292" i="49"/>
  <c r="D292" i="49"/>
  <c r="C291" i="49"/>
  <c r="G288" i="49"/>
  <c r="F288" i="49"/>
  <c r="E288" i="49"/>
  <c r="C288" i="49"/>
  <c r="G285" i="49"/>
  <c r="F285" i="49"/>
  <c r="E285" i="49"/>
  <c r="C285" i="49"/>
  <c r="C284" i="49"/>
  <c r="G281" i="49"/>
  <c r="F281" i="49"/>
  <c r="E281" i="49"/>
  <c r="G279" i="49"/>
  <c r="F279" i="49"/>
  <c r="E279" i="49"/>
  <c r="G273" i="49"/>
  <c r="F273" i="49"/>
  <c r="E273" i="49"/>
  <c r="G270" i="49"/>
  <c r="F270" i="49"/>
  <c r="E270" i="49"/>
  <c r="G264" i="49"/>
  <c r="F264" i="49"/>
  <c r="E264" i="49"/>
  <c r="G262" i="49"/>
  <c r="F262" i="49"/>
  <c r="E262" i="49"/>
  <c r="D262" i="49"/>
  <c r="G260" i="49"/>
  <c r="F260" i="49"/>
  <c r="E260" i="49"/>
  <c r="C260" i="49"/>
  <c r="G257" i="49"/>
  <c r="F257" i="49"/>
  <c r="E257" i="49"/>
  <c r="C257" i="49"/>
  <c r="G254" i="49"/>
  <c r="F254" i="49"/>
  <c r="E254" i="49"/>
  <c r="G252" i="49"/>
  <c r="F252" i="49"/>
  <c r="E252" i="49"/>
  <c r="G242" i="49"/>
  <c r="F242" i="49"/>
  <c r="E242" i="49"/>
  <c r="G223" i="49"/>
  <c r="F223" i="49"/>
  <c r="E223" i="49"/>
  <c r="G220" i="49"/>
  <c r="F220" i="49"/>
  <c r="E220" i="49"/>
  <c r="C220" i="49"/>
  <c r="G217" i="49"/>
  <c r="F217" i="49"/>
  <c r="E217" i="49"/>
  <c r="G215" i="49"/>
  <c r="F215" i="49"/>
  <c r="E215" i="49"/>
  <c r="G202" i="49"/>
  <c r="F202" i="49"/>
  <c r="E202" i="49"/>
  <c r="G199" i="49"/>
  <c r="F199" i="49"/>
  <c r="E199" i="49"/>
  <c r="C199" i="49"/>
  <c r="G195" i="49"/>
  <c r="F195" i="49"/>
  <c r="E195" i="49"/>
  <c r="C195" i="49"/>
  <c r="C194" i="49"/>
  <c r="G192" i="49"/>
  <c r="F192" i="49"/>
  <c r="E192" i="49"/>
  <c r="G190" i="49"/>
  <c r="F190" i="49"/>
  <c r="E190" i="49"/>
  <c r="G187" i="49"/>
  <c r="F187" i="49"/>
  <c r="E187" i="49"/>
  <c r="G169" i="49"/>
  <c r="F169" i="49"/>
  <c r="E169" i="49"/>
  <c r="G164" i="49"/>
  <c r="F164" i="49"/>
  <c r="E164" i="49"/>
  <c r="G9" i="49"/>
  <c r="F9" i="49"/>
  <c r="F326" i="49" s="1"/>
  <c r="E9" i="49"/>
  <c r="C8" i="49"/>
  <c r="G374" i="48"/>
  <c r="F374" i="48"/>
  <c r="G371" i="48"/>
  <c r="F371" i="48"/>
  <c r="G368" i="48"/>
  <c r="F368" i="48"/>
  <c r="E368" i="48"/>
  <c r="G366" i="48"/>
  <c r="F366" i="48"/>
  <c r="E366" i="48"/>
  <c r="G364" i="48"/>
  <c r="F364" i="48"/>
  <c r="E364" i="48"/>
  <c r="G362" i="48"/>
  <c r="F362" i="48"/>
  <c r="E362" i="48"/>
  <c r="G360" i="48"/>
  <c r="F360" i="48"/>
  <c r="E360" i="48"/>
  <c r="G357" i="48"/>
  <c r="F357" i="48"/>
  <c r="E357" i="48"/>
  <c r="G354" i="48"/>
  <c r="F354" i="48"/>
  <c r="E354" i="48"/>
  <c r="G352" i="48"/>
  <c r="F352" i="48"/>
  <c r="E352" i="48"/>
  <c r="G345" i="48"/>
  <c r="F345" i="48"/>
  <c r="E345" i="48"/>
  <c r="G342" i="48"/>
  <c r="F342" i="48"/>
  <c r="E342" i="48"/>
  <c r="G340" i="48"/>
  <c r="F340" i="48"/>
  <c r="E340" i="48"/>
  <c r="G338" i="48"/>
  <c r="F338" i="48"/>
  <c r="E338" i="48"/>
  <c r="G336" i="48"/>
  <c r="F336" i="48"/>
  <c r="E336" i="48"/>
  <c r="G333" i="48"/>
  <c r="F333" i="48"/>
  <c r="E333" i="48"/>
  <c r="G318" i="48"/>
  <c r="F318" i="48"/>
  <c r="E318" i="48"/>
  <c r="G313" i="48"/>
  <c r="F313" i="48"/>
  <c r="E313" i="48"/>
  <c r="G295" i="48"/>
  <c r="F295" i="48"/>
  <c r="E295" i="48"/>
  <c r="G288" i="48"/>
  <c r="F288" i="48"/>
  <c r="E288" i="48"/>
  <c r="G284" i="48"/>
  <c r="F284" i="48"/>
  <c r="E284" i="48"/>
  <c r="G260" i="48"/>
  <c r="F260" i="48"/>
  <c r="E260" i="48"/>
  <c r="G258" i="48"/>
  <c r="F258" i="48"/>
  <c r="E258" i="48"/>
  <c r="G9" i="48"/>
  <c r="F9" i="48"/>
  <c r="E9" i="48"/>
  <c r="C8" i="48"/>
  <c r="F384" i="48" l="1"/>
  <c r="G385" i="48"/>
  <c r="G127" i="51"/>
  <c r="G139" i="51" s="1"/>
  <c r="F137" i="51"/>
  <c r="F138" i="51"/>
  <c r="G87" i="53"/>
  <c r="E138" i="51"/>
  <c r="E87" i="53"/>
  <c r="F188" i="50"/>
  <c r="E384" i="48"/>
  <c r="F385" i="48"/>
  <c r="E386" i="48"/>
  <c r="E387" i="48"/>
  <c r="E385" i="48"/>
  <c r="F190" i="50"/>
  <c r="G190" i="50"/>
  <c r="F191" i="50"/>
  <c r="F127" i="51"/>
  <c r="F139" i="51" s="1"/>
  <c r="G73" i="53"/>
  <c r="G85" i="53" s="1"/>
  <c r="E73" i="53"/>
  <c r="E85" i="53" s="1"/>
  <c r="F87" i="53"/>
  <c r="F73" i="53"/>
  <c r="F85" i="53" s="1"/>
  <c r="E128" i="52"/>
  <c r="E140" i="52" s="1"/>
  <c r="F130" i="52"/>
  <c r="F142" i="52" s="1"/>
  <c r="F128" i="52"/>
  <c r="F140" i="52" s="1"/>
  <c r="G130" i="52"/>
  <c r="G142" i="52" s="1"/>
  <c r="E130" i="52"/>
  <c r="E142" i="52" s="1"/>
  <c r="E188" i="50"/>
  <c r="F128" i="51"/>
  <c r="F140" i="51" s="1"/>
  <c r="E137" i="51"/>
  <c r="E127" i="51"/>
  <c r="E139" i="51" s="1"/>
  <c r="G128" i="51"/>
  <c r="G140" i="51" s="1"/>
  <c r="G188" i="50"/>
  <c r="G191" i="50"/>
  <c r="E190" i="50"/>
  <c r="E191" i="50"/>
  <c r="F327" i="49"/>
  <c r="G326" i="49"/>
  <c r="E327" i="49"/>
  <c r="F328" i="49"/>
  <c r="E328" i="49"/>
  <c r="E326" i="49"/>
  <c r="F329" i="49"/>
  <c r="G329" i="49"/>
  <c r="G384" i="48"/>
  <c r="G386" i="48"/>
  <c r="G387" i="48"/>
  <c r="F386" i="48"/>
  <c r="F387" i="48"/>
  <c r="G126" i="51"/>
  <c r="G138" i="51" s="1"/>
  <c r="E128" i="51"/>
  <c r="E140" i="51" s="1"/>
  <c r="G125" i="51"/>
  <c r="G137" i="51" s="1"/>
  <c r="G189" i="50"/>
  <c r="G328" i="49"/>
  <c r="G327" i="49"/>
  <c r="E329" i="49"/>
  <c r="BT40" i="8" l="1"/>
  <c r="BT39" i="8"/>
  <c r="BT38" i="8"/>
  <c r="BT37" i="8"/>
  <c r="BT36" i="8"/>
  <c r="BT35" i="8"/>
  <c r="BT29" i="8"/>
  <c r="CL15" i="46" l="1"/>
  <c r="BN15" i="46"/>
  <c r="CD15" i="46"/>
  <c r="BF15" i="46"/>
  <c r="CL13" i="46"/>
  <c r="BN13" i="46"/>
  <c r="CD13" i="46"/>
  <c r="BF13" i="46"/>
  <c r="AH13" i="46"/>
  <c r="CD12" i="46"/>
  <c r="BF12" i="46"/>
  <c r="CD11" i="46"/>
  <c r="CD19" i="46" s="1"/>
  <c r="BF11" i="46"/>
  <c r="CD17" i="47"/>
  <c r="CD15" i="47"/>
  <c r="BF19" i="46"/>
  <c r="AH19" i="47"/>
  <c r="D14" i="31"/>
  <c r="C15" i="31"/>
  <c r="E14" i="31"/>
  <c r="D11" i="31"/>
  <c r="E11" i="31"/>
  <c r="G11" i="31" s="1"/>
  <c r="C11" i="31"/>
  <c r="E10" i="31"/>
  <c r="C10" i="31"/>
  <c r="D10" i="31"/>
  <c r="AN48" i="8"/>
  <c r="AN10" i="8" s="1"/>
  <c r="AN41" i="8"/>
  <c r="AN11" i="8" s="1"/>
  <c r="CP19" i="47"/>
  <c r="CD19" i="47"/>
  <c r="BR19" i="47"/>
  <c r="BF19" i="47"/>
  <c r="AT19" i="47"/>
  <c r="CT19" i="46"/>
  <c r="CL19" i="46"/>
  <c r="BV19" i="46"/>
  <c r="BN19" i="46"/>
  <c r="AX19" i="46"/>
  <c r="AP19" i="46"/>
  <c r="AH19" i="46"/>
  <c r="BT16" i="8"/>
  <c r="E15" i="31"/>
  <c r="G15" i="31" s="1"/>
  <c r="CK64" i="45"/>
  <c r="BT64" i="45"/>
  <c r="AZ64" i="45"/>
  <c r="AZ43" i="45"/>
  <c r="CK38" i="45"/>
  <c r="BT38" i="45"/>
  <c r="BT48" i="8"/>
  <c r="BT10" i="8" s="1"/>
  <c r="BT15" i="8"/>
  <c r="BT17" i="8"/>
  <c r="C14" i="31"/>
  <c r="G14" i="31" s="1"/>
  <c r="O25" i="31"/>
  <c r="O27" i="31" s="1"/>
  <c r="D15" i="31"/>
  <c r="AN17" i="8"/>
  <c r="AN16" i="8"/>
  <c r="BT41" i="8"/>
  <c r="AN15" i="8"/>
  <c r="CY41" i="8" l="1"/>
  <c r="G10" i="31"/>
  <c r="BT11" i="8"/>
  <c r="DC12" i="8" s="1"/>
</calcChain>
</file>

<file path=xl/comments1.xml><?xml version="1.0" encoding="utf-8"?>
<comments xmlns="http://schemas.openxmlformats.org/spreadsheetml/2006/main">
  <authors>
    <author>Балашов Сергей Владимирович</author>
  </authors>
  <commentList>
    <comment ref="D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уровень напряжения, на котором было осуществлено строительство электросетевых объектов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присоединенная максимальная мощность энергопринимающих устройств заявителя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Балашов Сергей Владимирович</author>
    <author>Гайсина Елена Вячеславовна</author>
  </authors>
  <commentList>
    <comment ref="D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уровень напряжения, на котором было осуществлено строительство электросетевых объектов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присоединенная максимальная мощность энергопринимающих устройств заявителя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16" authorId="1" shapeId="0">
      <text>
        <r>
          <rPr>
            <sz val="14"/>
            <color indexed="81"/>
            <rFont val="Tahoma"/>
            <family val="2"/>
            <charset val="204"/>
          </rPr>
          <t>плюс доввод
143,53т.р. от15кВтдо150кВт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Балашов Сергей Владимирович</author>
  </authors>
  <commentList>
    <comment ref="D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уровень напряжения, на котором было осуществлено строительство электросетевых объектов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присоединенная максимальная мощность энергопринимающих устройств заявителя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Балашов Сергей Владимирович</author>
  </authors>
  <commentList>
    <comment ref="D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уровень напряжения, на котором было осуществлено строительство электросетевых объектов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присоединенная максимальная мощность энергопринимающих устройств заявителя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Балашов Сергей Владимирович</author>
    <author>Гайсина Елена Вячеславовна</author>
  </authors>
  <commentList>
    <comment ref="D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уровень напряжения, на котором было осуществлено строительство электросетевых объектов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  <charset val="204"/>
          </rPr>
          <t>указывается присоединенная максимальная мощность энергопринимающих устройств заявителя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штуки
</t>
        </r>
      </text>
    </comment>
  </commentList>
</comments>
</file>

<file path=xl/connections.xml><?xml version="1.0" encoding="utf-8"?>
<connections xmlns="http://schemas.openxmlformats.org/spreadsheetml/2006/main">
  <connection id="1" keepAlive="1" name="Запрос — Г2018" description="Соединение с запросом &quot;Г2018&quot; в книге." type="5" refreshedVersion="5" background="1" saveData="1">
    <dbPr connection="provider=Microsoft.Mashup.OleDb.1;data source=$EmbeddedMashup(f4d4ecf2-08fe-4d07-bada-e5a737602420)$;location=Г2018;extended properties=UEsDBBQAAgAIAAuE81JhPGNxqwAAAPoAAAASABwAQ29uZmlnL1BhY2thZ2UueG1sIKIYACigFAAAAAAAAAAAAAAAAAAAAAAAAAAAAIWPQQ6CMBREr0K657eFYIR8ysKtJEajcdtAhUYohhbhbi48klfQRDHu3M1M5iUzj9sds6ltvKvqre5MSjgw4ilTdKU2VUoGd/KXJBO4kcVZVsp7lY1NJqtTUjt3SSgdxxHGELq+ogFjnB7z9a6oVSt9bayTplDkS5X/KSLw8B4jAohiiHgYQcA40jnGXJtZc4ggDOIFMKQ/Ma6Gxg29Ev3gb/dIZ4v080M8AVBLAwQUAAIACAALhPNS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C4TzUkvudwioCAAArDAAABMAHABGb3JtdWxhcy9TZWN0aW9uMS5tIKIYACigFAAAAAAAAAAAAAAAAAAAAAAAAAAAAO1abW/b1hX+bsD/4YIBBhJglch52bAgAxovGQoMGWpnLQZDCGSLXoRKpEFRWwJDgO2kXtqkS5E6W/ZS21kH7KviRLMq2/JfuPwL/SV77rkkRVIUKdHxmm5O4MSiLs/rc55z7iUbxpJTtUw2L/8vXp2emp5q3C3bRoXxZ7zL3/CX7oa7xvd4m11jNcOZnmL4w1+46+4G77t/4EdY1cN3N+4tGbXCbNO2DdP52LI/WbSsT1RtdeFWuW5cU+LSlFJrYdYyHSwu6VLoOYW/4Pv8kHcgVPwcuY/5twx6uvxYgYrb5cWaUbhtl83GsmXXZ61as27evr9iNNS4QfrqqsK/5n0hzV1TdOZgGXOMe05LZ/RVG8ukqr6wh27rMPwqzGwzIQ6W9nkXYjv8wH1CCoTlYWEtbXqqao5jfyS0X81cKP5EBnRUPBW5SNHlgl1I3HcfkCEbvO1uYAn/Jy4c8Z67CSuf8mdQ99pdw7V93uPtoZhosHSEMDJugd1smoSDD5uGff961axUzd8KU1YVxbhn1FdqZfsmAt+slUVSFeWnihLXqigthZWmp9Jty8CSakL8b4yyzcoNirPGrv0sLVhZ4NuiBIt8dCLA8/P20kt2j3eRecaP8akby+Qhcx/iIsWMFh8OMDlv1FBBc9bvE5DIjPLSXUaWlHCD75oWKN/mr9zPoeYNlg/UdZiUww/w9ab7eKBs1qovVk1Dwr+hplRFfs9QJKtKkbkP6POeWOo+GSqjmawFF7MWXMpacDlrwZW0BVih2M335n6taHqiP0kuJFmdZGiSbcPmtHQvX7afuNuw7Pr9nxu1ar3qGLaqFHDjh03LMead+0jlLcs0ND1MX5rHkB5gtvDFKyB6D9gI8cw6ND+kTPbc9ZF8SagYE3KEggiNEpaFAxBbrd8wK+odOF1QNPYjRn6EqXFQXiiHNcGDXmTaEYU+PkPlZNmOOq6jQ1T/K7uCYL/fWDKIwCTh/xk091Swu0/nKAXeZ/wffIcl3OMbv9hcXjbswLDr9FGNN7OBp7kb2PhRIn93xEdcfMr/LTXhk1j0hJ1Ta8uaCusO3KcMcesSDcGKLyiIPU/SsQgWIaANpupqOqOqp/SZzfqiYcu47eL7dfdT3PHGfcwgK6U1Ipx9D1g90Vd0uO4+dtcLjJj/VYGpSCdaD0O+tvhLLUnh3+E30kok1RbChU7hyiFc/Gyko8/43+DCX+lf5FQXTU7kFrTHd6AKF3roQhtX6TYsFCjvwvVOYLz7CHIfoJ8EQnf5TqKNW6JnIhIQ/t3DPzEs7/PXlDNkUFyH5uGZYws+tRH4NjDS50ceF8PVvl+JSGdH+Il0Rd3lXTI7SWaGJceUuTVIfhMbXeh+AnLKsBPLaAxFsL1Dd+xJtYyAsg9l3yZOS36CcW+PjPOQ3hfGnRfXCB+I/XlSgAqAnIfkyyF5Sl7FZEIojSNDmrYHpiP9bREHke6YT8P3fSUMEqOgZ1k8CLjjA9O5cqkgSjfKc3LGOcbfcbnuF7bVXFHTqUMfuBilugl8HMsthX8Tbl5U7yJLAc9glpOVRIvfwVoduzgzW8JbKtgcNapUK0pL9l7y/T2xNGi+hBqMmrNW03TUO1oCP43sDr6QX1YbTmG+WVcXzp1WLyklGRbpJonGnG6/iRsVqt1vkNcDykowZXijELzblFkLzSLFQQW/X6nITq5ORgFUbpDbkZUjF6wlRai6LGeueadsO42Pq85ditWACUpiQhVTmHPXMNlCNIql82Lx2LU6NXmdTk1SoyVm1BpGgpGjgVjKQ7HFBI6dOMneYYEf53BVRr2NlucHZsOw5X4Q8/EFpq/OGUuWXfG3AKr/+aZt1QX+VSqCOWPFKDsqttstnS7IGve3fQJjog1AqKYh+onXdZZa0yIoQcHdSY15SYp6Z4ATtfxdskzEaoi84pGOwt2P7pj9O4DyzapZEVygyp2JDsEBPEurF1oafhZOcrxVKrW0lk+TjtAZZsldaoZ7RPhH2IZtyDKS/YD0uRsssT4CD27cWynDB/F7HtosEm8mV+DZlPR/NiUFUPBHpPTZZ3gAyezArWRUFYpnuDrD1UlwFTvTQzhiuz+wdd99BD9fRTeMGBJq5SXjhm1b9kflWlMeHuUnZjnSTIDkr/lzMVB/yf+C4D7Hb9sAFQOF78CKL4Gvbf4vXH0Bbc+VcPOIHefJ0IsI7Uu+H7Qi4bHIakj5qIE7M3CRuvXiRKkhdwYHmjRcq+F2qs9oufcHI6w9YQg8qPkepO0PRvkstgrFYKsweECQsLkSTIX7gKZHwmn309AeUJFT/KSaZ8bTPDgJevK2NF8cT/Ox99hK5HaPiQMu+QxLUFBkMgEX57Tk0liWpByAeRGRxCXWi2WbBBdV8Keg8H2iPILRgftHUfByBBQPe4iJiE47nl2Bek92XuW7nnoQR/AY5IiUJvUyKhp28bJsafmCeXm8YJ62y/9Fj6+M5/Gm5HxpEqOxesMHrp7szDgOeLbTtLCHuDwC3ao0N+R058chd7aJTNfpQClArGBaSpu/Q4GkrjBCiCShsp3RFTqEfkAXho6ru6F11BqPyKLXUNKFD7EJwvcHVgXNpK3kOYiYOflBROwcItbFfhinEgPzEY47ozGBDezEe2O5vfaFkIhT2cUW39o2diZ1Gxvdvp5tP862H295+yGWZD37i0Ms6+EfBO6mTtutM2ifQft/EtoAbfhRkvA39MrK6Fe55oy69Tsj9GLOCTqTnjIhpFRack6+3wDuyAeK1Ej7HoD63kSYFVBLvMkTimhmMvQ4J32/3JNeDe8kM+Uq0R86nflwtY1Gs+YEAAzN2HmAjLEcTTJxDL9Fj6wbajE6YsthPI+u5GE9n6Th4h16/pRVuOLFWL9uZVCH3uxTkBhlwnd7JqKphPeXst+oSHuDIufLE8lvS5z22xFSa3bt4u70s+1W8Kr5pHgYvE0ff4/66n8AUEsBAi0AFAACAAgAC4TzUmE8Y3GrAAAA+gAAABIAAAAAAAAAAAAAAAAAAAAAAENvbmZpZy9QYWNrYWdlLnhtbFBLAQItABQAAgAIAAuE81IPyumrpAAAAOkAAAATAAAAAAAAAAAAAAAAAPcAAABbQ29udGVudF9UeXBlc10ueG1sUEsBAi0AFAACAAgAC4TzUkvudwioCAAArDAAABMAAAAAAAAAAAAAAAAA6AEAAEZvcm11bGFzL1NlY3Rpb24xLm1QSwUGAAAAAAMAAwDCAAAA3QoAAAAA" command="SELECT * FROM [Г2018]"/>
  </connection>
  <connection id="2" keepAlive="1" name="Запрос — Г2020" description="Соединение с запросом &quot;Г2020&quot; в книге." type="5" refreshedVersion="5" background="1" saveData="1">
    <dbPr connection="provider=Microsoft.Mashup.OleDb.1;data source=$EmbeddedMashup(f4d4ecf2-08fe-4d07-bada-e5a737602420)$;location=Г2020;extended properties=&quot;UEsDBBQAAgAIAAuE81JhPGNxqwAAAPoAAAASABwAQ29uZmlnL1BhY2thZ2UueG1sIKIYACigFAAAAAAAAAAAAAAAAAAAAAAAAAAAAIWPQQ6CMBREr0K657eFYIR8ysKtJEajcdtAhUYohhbhbi48klfQRDHu3M1M5iUzj9sds6ltvKvqre5MSjgw4ilTdKU2VUoGd/KXJBO4kcVZVsp7lY1NJqtTUjt3SSgdxxHGELq+ogFjnB7z9a6oVSt9bayTplDkS5X/KSLw8B4jAohiiHgYQcA40jnGXJtZc4ggDOIFMKQ/Ma6Gxg29Ev3gb/dIZ4v080M8AVBLAwQUAAIACAALhPNS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C4TzUopQz+anCAAArDAAABMAHABGb3JtdWxhcy9TZWN0aW9uMS5tIKIYACigFAAAAAAAAAAAAAAAAAAAAAAAAAAAAO1abW/b1hX+bsD/4YIBBhJglch5GbAgAxovGQoUKWqnKwZDCGSLXoRKpEFRawJDgO2kXtZkS5E6W/ZS21kH7KviRLMq2/JfuPwL+yV77rkkRVIUKdFxm25O4MSiLs/rc55z7iUbxpJTtUw2L/8vXp2emp5q3C3bRoXxZ7zL3/CX7oa7xvd4m11jNcOZnmL4w1+46+4G77u/40dY1cN3N+4tGbXCbNO2DdP51LI/W7Ssz1RtdeFWuW5cU+LSlFJrYdYyHSwu6VLoOYW/4Pv8kHcgVPwcuY/5dwx6uvxYgYrb5cWaUbhtl83GsmXXZ61as27evr9iNNS4QfrqqsK/4X0hzV1TdOZgGXOMe05LZ/RVG8ukqr6wh27rMPwqzGwzIQ6W9nkXYjv8wH1CCoTlYWEtbXqqao5jfyS0X89cmLkgAzoqnopcpOhywS4k7rsPyJAN3nY3sIT/ExeOeM/dhJVP+TOoe+2u4do+7/H2UEw0WDpCGBm3wG42TcLBx03Dvn+9alaq5m+EKauKYtwz6iu1sn0TgW/WyiKpivIzRYlrVZSWwkrTU+m2ZWBJNSH+10bZZuUGxVlj136eFqws8G1RgkU+OhHg+Xl76SW7x7vIPOPH+NSNZfKQuQ9xkWJGiw8HmJw3aqigOevzBCQyo7x0l5ElJdzgu6YFyrf5K/dLqHmD5QN1HSbl8AN8vek+HiibteqLVdOQ8G+oKVWR3zMUyapSZO4D+rwnlrpPhspoJmvBxawFl7IWXM5acCVtAVYodvO9uU8UTU/0J8mFJKuTDE2ybdiclu7ly/YTdxuWXb//C6NWrVcdw1aVAm78uGk5xrxzH6m8ZZmGpofpS/MY0gPMFr54BUTvARshnlmH5oeUyZ67PpIvCRVjQo5QEKFRwrJwAGKr9RtmRb0DpwuKxn7CyI8wNQ7KC+WwJnjQi0w7otDHZ6icLNtRx3V0iOo/sisI9vuNJYMITBL+n0FzTwW7+3SOUuB9xv/Bd1jCPb7xi83lZcMODLtOH9V4Mxt4mruBjR8l8ndHfMTFp/zfUhM+iUVP2Dm1tqypsO7AfcoQty7REKz4AwWx50k6FsEiBLTBVF1NZ1T1lD6zWV80bBm3XXy/7n6BO964jxlkpbRGhLPvAasn+ooO193H7nqBEfO/KjAV6UTrYcjXFn+pJSn8O/xGWomk2kK40ClcOYSLvx/p6DP+N7jwV/oXOdVFkxO5Be3xHajChR660MZVug0LBcq7cL0TGO8+gtwH6CeB0F2+k2jjluiZiASE/+fhnxiW9/lryhkyKK5D8/DMsQWf2gh8Gxjp8yOPi+Fq369EpLMj/ES6ou7yLpmdJDPDkmPK3Bokv4mNLnQ/ATll2IllNIYi2N6hO/akWkZA2Yey7xKnJT/BuLdHxnlI7wvjzotrhA/E/jwpQAVAzkPy5ZA8Ja9iMiGUxpEhTdsD05H+toiDSHfMp+H7vhYGiVHQsyweBNzxgelcuVQQpRvlOTnjHOPvuFz3S9tqrqjp1KEPXIxS3QQ+juWWwr8NNy+qd5GlgGcwy8lKosXvYK2OXZyZLeEtFWyOGlWqFaUley/5/p5YGjRfQg1GzVmraTrqHS2Bn0Z2B1/Ih9WGU5hv1tWFc6fVS0pJhkW6SaIxp9tv4kaFavdb5PWAshJMGd4oBO82ZdZCs0hxUMHvVyqyk6uTUQCVG+R2ZOXIBWtJEaouy5lr3inbTuPTqnOXYjVggpKYUMUU5tw1TLYQjWLpvFg8dq1OTV6nU5PUaIkZtYaRYORoIJbyUGwxgWMnTrJ3WODHOVyVUW+j5fmB2TBsuR/EfHyB6atzxpJlV/wtgOp/vmlbdYF/lYpgzlgxyo6K7XZLpwuyxv1tn8CYaAMQqmmIfuJ1naXWtAhKUHB3UmNekqLeGeBELX+XLBOxGiKveKSjcPejO2b/DqB8s2pWBBeocmeiQ3AAz9LqhZaGn4WTHG+VSi2t5dOkI3SGWXKXmuEeEf4RtmEbsoxkPyB97gZLrI/Agxv3VsrwQfyehzaLxJvJFXg2Jf2fTUkBFPwRKX32GR5AMjtwKxlVheIZrs5wdRJcxc70EI7Y7g9s3Xcfwc9X0Q0jhoRaecm4YduW/atyrSkPj/ITsxxpJkDyN/y5GKi/4n9BcJ/jt22AioHCd2DFV8DXNv8Xrr6AtudKuHnEjvNk6EWE9iXfD1qR8FhkNaR81MCdGbhI3XpxotSQO4MDTRqu1XA71We03PuDEdaeMAQe1HwP0vYHo3wWW4VisFUYPCBI2FwJpsJ9QNMj4bT7RWgPqMgpflLNM+NpHpwEPXlbmi+Op/nYe2wlcrvHxAGXfIYlKCgymYCLc1pyaSxLUg7AvIhI4hLrxbJNgosq+FNQ+D5RHsHowP2jKHg5AoqHPcRERKcdz65AvSc7r/JdTz2II3gMckRKk3oZFQ27eFm2tHzBvDxeME/b5e/R4yvjebwpOV+axGis3vCBqyc7M44Dnu00LewhLo9AtyrNDTnd+WnInW0i03U6UAoQK5iW0ubvUCCpK4wQIkmobGd0hQ6hH9CFoePqbmgdtcYjsug1lHThQ2yC8P2BVUEzaSt5DiJmTn4QETuHiHWxH8epxMB8hOPOaExgAzvx3lhur30hJOJUdrHFt7aNnUndxka3r2fbj7Ptx1vefoglWc/+4hDLevgHgbup03brDNpn0P6fhDZAG36UJPwNvbIy+lWuOaNu/dYIvZhzgs6kp0wIKZWWnJMfNoA78oEiNdK+B6C+NxFmBdQSb/KEIpqZDD3OST8s96RXwzvJTLlK9MdOZz5cbaPRrDkBAEMzdh4gYyxHk0wcw2/RI+uGWoyO2HIYz6MreVjPJ2m4eIeeP2UVrngx1q9bGdShN/sUJEaZ8N2eiWgq4f2l7Dcq0t6gyPnyRPLbEqf9doTUml27uDv9bLsVvGo+KR4Gb9PH36O++l9QSwECLQAUAAIACAALhPNSYTxjcasAAAD6AAAAEgAAAAAAAAAAAAAAAAAAAAAAQ29uZmlnL1BhY2thZ2UueG1sUEsBAi0AFAACAAgAC4TzUg/K6aukAAAA6QAAABMAAAAAAAAAAAAAAAAA9wAAAFtDb250ZW50X1R5cGVzXS54bWxQSwECLQAUAAIACAALhPNSilDP5qcIAACsMAAAEwAAAAAAAAAAAAAAAADoAQAARm9ybXVsYXMvU2VjdGlvbjEubVBLBQYAAAAAAwADAMIAAADcCgAAAAA=&quot;" command="SELECT * FROM [Г2020]"/>
  </connection>
  <connection id="3" keepAlive="1" name="Запрос — НГ2020" description="Соединение с запросом &quot;НГ2020&quot; в книге." type="5" refreshedVersion="5" background="1" saveData="1">
    <dbPr connection="provider=Microsoft.Mashup.OleDb.1;data source=$EmbeddedMashup(f4d4ecf2-08fe-4d07-bada-e5a737602420)$;location=НГ2020;extended properties=&quot;UEsDBBQAAgAIAAuE81JhPGNxqwAAAPoAAAASABwAQ29uZmlnL1BhY2thZ2UueG1sIKIYACigFAAAAAAAAAAAAAAAAAAAAAAAAAAAAIWPQQ6CMBREr0K657eFYIR8ysKtJEajcdtAhUYohhbhbi48klfQRDHu3M1M5iUzj9sds6ltvKvqre5MSjgw4ilTdKU2VUoGd/KXJBO4kcVZVsp7lY1NJqtTUjt3SSgdxxHGELq+ogFjnB7z9a6oVSt9bayTplDkS5X/KSLw8B4jAohiiHgYQcA40jnGXJtZc4ggDOIFMKQ/Ma6Gxg29Ev3gb/dIZ4v080M8AVBLAwQUAAIACAALhPNS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C4TzUo0EvXyjCAAAsDAAABMAHABGb3JtdWxhcy9TZWN0aW9uMS5tIKIYACigFAAAAAAAAAAAAAAAAAAAAAAAAAAAAO1a/W7bVBT/v1Lf4cqTkC2ZbOk+kJiGxMqGJqEh2gFCVTSlzS2LSOzKcWBTFantRhlsMDQ6GB9rO0Di36xbaEjb9BWuX4En4Zxzbcd2HDtxVxjQTd0a59zzfX7n3Otb43N22TTYtPw/f3Z8bHysdq1o8RIT90VbPBOPnRVnSWyJJjvHKtweH2PwRzx0lp0V0XU+E3tA1YHvLlyf45XcZN2yuGG/b1ofzZrmR6q2OHO5WOXnlCg3pdCYmTQNG4gLumR6TBEPxbbYFS1gij97zh3xBwM5bbGvgIgrxdkKz12xikZt3rSqk2alXjWu3FjgNTWqkL64qIhHoovcnCVFZzaQMZtftxs6o6+aQCZFdVEfWtZi8Cuq2WTIDjTtijawbYkd5y4JQM2DzBra+FjZGEb/kGsfiW8mTkyckC4d5FHFI1N0SbIJXLedm6TMimg6K0AkfoUHe6LjrIKm98R9EPnUWYJn26Ijmn1+0UDbAcxIwRl2sW5QLrxT59aN82WjVDY+RGUWFYVf59WFStG6CM6vV4oYWEV5VVGiUhWlobDC+Fiybin5pBrA/gNetFixRr7W2LnXktyVloBrFGSMSSuUfF7sHrsB74g2RJ+JffjUjkRzlzm34CH5jIh3e3k5zStQRVPmJzHZyHhx7hojTQqwwDNN84WviyfOFyDmGZD3xLWY5CN24OtV505P2KRZnS0bXJZATU2ojOyWQaEsKnnm3KTPW0jq3O0rpYk0gpNpBKfSCE6nEZxJIgAKxaq/PPWuoumx9sSZEKd1nKJxuvWr09DdeFle4K6AZudvvMEr5WrZ5paq5GDhO3XT5tP2DQjlZdPgmh6EMM1FSTdh1uCLJ5DRW5AbAaxZBsm3KJIdZ3kgZlJWDJlylAUhKKVcRgOAbbl6wSipV8HonKKxlxjZEYTHXnlBOSwhFrqeaYYEevkZKCfTstVhDe2D+7etEjj79docJwCToP8dwNw9RHgP0qEURJeJn8UGi1njKT9bn5/nlq/YefqoRhtaz9LMTWx4L5G9G/gRHt4Tv0tJ8AmJ7rJjamVeU0G7HeceA7+1CYZAiy/JiR2X0z46izKgCUjV1nRGVU/hM+rVWW5Jv23C98vOp7DimXOHAa+E9gju7LqJ1cG+ooPpzh1nOccI+Z/kmArhhNaDTXBNPNbiBP4EdkNYCaSayBxloim7YOLnAw29L34EE36gfyGmOjY5jC3AntgAUfCgA11o5SwtA0LM8jaY3vKVd24D35vQT3ymm2IjVsc17JngCWD+561vGZB3xVOKGUQQn4Pk/rljDWxqguObkCNdsediMZja9SoRwtlCOyFcYXNFm9SO45miyT5Fbgk4P4uML7SeEjlh4IlENJJFoHuLVmxJsYwSZRuE/RE7MXkBhrUdUs7N9C4qdxyfUX6A74+TAKgA4HOLbNklS8mqCE9gSuNIn6T1nuoQ/ib6AcMdsal/3TeoEI6DrmZRJ8CKS4Z95lQOSzeMc3LG2Ye/w2Ldm5ZZX1CToUPvmRiGuhFsHMosRfwSbF5U7xglH2dglpOVRMQvYK0OXZypLeE5FWyGGlXKJaUhey/Z/jKS+s2XsgZGzUmzbtjqVS0GnwZ2B4/JW+WanZuuV9WZY4fVSwpxioW6Sawyh9tvokoFavcXiOsORcWfMtxRCKxblVELzCL5XgW/XirJTq6OBgFUbsC3JStHEizFeag8L2euabto2bX3y/Y18lUPCQo4oeIUZl/jBpsJe7FwHImHrtWx0et0bJQaLTBeqfEYJQcnYiELxOZjMHbkILsHBp6fg1UZtjZcnpeMGrfkfhDm4xNMX5zic6ZV8rYAqvf5omVWMf9VKoIpvsCLtgrb7YZOD2SNe9s+zDFsA8BU08D7sc91lljT6BS/4K4m+rwgWb0wiRPW/EXSDH3VB15RT4fT3fPukP3bT+WLZaOEWKDKnYkOjP30LCyeaGjwM3OQI65CoaE1PJi0UWYQJTepGW4R4O/BNmxFlpHsByTPWWGx9eFbcOH6QhFswN+zwGaecDO+Ao+mpP/ZlOSngjciJc8+/QNIagduxGdVLn+UV0d5dZC8ipzpgTsiuz9A665zG+x8Et4wwpBQKc7xC5ZlWu8VK3V5eJQdmOVIM0ImPxIPcKD+WnwPzn0Av61DUjGA8A3Q4mvIr3XxGzx9CNIeKMHmETnOk65HD21LvO+1IrQYoxoQPmjgTnVcqG5dP1FoyJzegSYN12qwneoTWub9wQBtD+gCN9U8C5L2B4Nsxq1C3t8q9F4QxGyuEKlgHWTTbTTa+TSwB1TkFD+q5InhJPdOgu4+L8knh5O87762wthuMTzgku+wEIJCkwlgcUZNTg2lScIBmOsRCVxIj2SrlC4q4idC+DZBHqXRjvMVFrwcAfFlDyERwWnL1csX7/LOKnzTFQ/A4b8G2SOhcb2MioadPC1bWjZnnh7OmYdt8t9o8ZnhLF6VmC9VYjRWr3iJq8cbM4wBru40LWyBX24D3Ko0N2Q055WAOesEpst0oORnLCIthc3boQCnNiqBLImpbGf0hA6hb9KDvuPqdoCOWuMeafQUhLTBhsgE4dkDWvnNpKlkOYiYOPhBROQcItLF/h2nEj31wR1XB+cEbGBH3hvL7bXHhFgcyi42/9y2sROJ29jw9vVo+3G0/XjO2w8kSXv3F02xtJd/wHAzcdpuHKX2UWr/J1Mbkjb4KgntDVxZGXyVa4pXzY954GLOATqTnjAhJFRafEz+WQduyBeK1Ei7bgJ13YkwzaEm3uQJeDQ1GHoUk/5Z7EmuhhcSmTKV6L8dzrx0tXitXrH9BAzM2FkSGcZyaJKxY/hlemVdU/PhEVsO41lkxQ/r2Tj1F2/f+6e0wsWLsV7dSqf23exTIDDKiHd7RoKpmPtL6Tcqkm5QZLw8EX9b4rBvR0ip6bULq5PPthv+VfNR86F3oz56j/rsX1BLAQItABQAAgAIAAuE81JhPGNxqwAAAPoAAAASAAAAAAAAAAAAAAAAAAAAAABDb25maWcvUGFja2FnZS54bWxQSwECLQAUAAIACAALhPNSD8rpq6QAAADpAAAAEwAAAAAAAAAAAAAAAAD3AAAAW0NvbnRlbnRfVHlwZXNdLnhtbFBLAQItABQAAgAIAAuE81KNBL18owgAALAwAAATAAAAAAAAAAAAAAAAAOgBAABGb3JtdWxhcy9TZWN0aW9uMS5tUEsFBgAAAAADAAMAwgAAANgKAAAAAA==&quot;" command="SELECT * FROM [НГ2020]"/>
  </connection>
</connections>
</file>

<file path=xl/sharedStrings.xml><?xml version="1.0" encoding="utf-8"?>
<sst xmlns="http://schemas.openxmlformats.org/spreadsheetml/2006/main" count="3450" uniqueCount="1364">
  <si>
    <t>1.</t>
  </si>
  <si>
    <t>2.</t>
  </si>
  <si>
    <t>3.</t>
  </si>
  <si>
    <t>4.</t>
  </si>
  <si>
    <t>5.</t>
  </si>
  <si>
    <t>6.</t>
  </si>
  <si>
    <t>Наименование 
мероприятий</t>
  </si>
  <si>
    <t>Фактические расходы на строительство подстанций 
за 3 предыдущих года 
(тыс. рублей)</t>
  </si>
  <si>
    <t>Объем мощности, 
введенной в основные фонды за 3 предыдущих года (кВт)</t>
  </si>
  <si>
    <t>Строительство комплектных трансформаторных подстанций и распределительных трансформаторных подстанций с уровнем напряжения до 35 кВ</t>
  </si>
  <si>
    <t>Строительство центров питания и подстанций уровнем напряжения 35 кВ и выше</t>
  </si>
  <si>
    <t>Расходы на строительство воздушных и кабельных линий электропередачи 
на i-м уровне напряжения, фактически построенных за последние 3 года (тыс. рублей)</t>
  </si>
  <si>
    <t>Длина воздушных 
и кабельных линий электропередачи 
на i-м уровне напряжения, фактически построенных за последние 3 года 
(км)</t>
  </si>
  <si>
    <t>Объем 
максимальной мощности, присоединенной путем 
строительства воздушных или кабельных линий 
за последние 
3 года (кВт)</t>
  </si>
  <si>
    <t>Строительство кабельных линий электропередачи:</t>
  </si>
  <si>
    <t>0,4 кВ</t>
  </si>
  <si>
    <t>1 - 20 кВ</t>
  </si>
  <si>
    <t>35 кВ</t>
  </si>
  <si>
    <t>Строительство воздушных линий электропередачи:</t>
  </si>
  <si>
    <t>И Н Ф О Р М А Ц И Я</t>
  </si>
  <si>
    <t>35 кВ
и выше</t>
  </si>
  <si>
    <t>До 15 кВт - всего</t>
  </si>
  <si>
    <t>Категория заявителей</t>
  </si>
  <si>
    <t>Х</t>
  </si>
  <si>
    <t>х</t>
  </si>
  <si>
    <t>2016 год</t>
  </si>
  <si>
    <t>2018 год</t>
  </si>
  <si>
    <t>Строительство пунктов секционирования (реклоузеров, распределительных пунктов, переключательных пунктов)</t>
  </si>
  <si>
    <t>ИНФОРМАЦИЯ</t>
  </si>
  <si>
    <t>о фактических средних данных 
о присоединенных объемах максимальной мощности
за 3 предыдущих года по каждому мероприятию</t>
  </si>
  <si>
    <t>о фактических средних данных
о длине линий электропередачи и об объемах максимальной
мощности построенных объектов за 3 предыдущих года
по каждому мероприятию</t>
  </si>
  <si>
    <t>Приложение №1
к Методическим указаниям
по определению размера платы
за технологическое присоединение
к электрическим сетям
(Приказ ФАС России от 29.08.2017 №1135/17)</t>
  </si>
  <si>
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
филиал "Ивэнерго" ПАО "МРСК Центра и Приволжья"</t>
  </si>
  <si>
    <t>(для территорий, не относящихся к территориям городских населенных пунктов)</t>
  </si>
  <si>
    <t>№</t>
  </si>
  <si>
    <t>Объект электросетевого хозяйства</t>
  </si>
  <si>
    <t xml:space="preserve">Год ввода объекта </t>
  </si>
  <si>
    <t>Уровень напряжения, кВ</t>
  </si>
  <si>
    <t>Протяженность 
(для линий электропередачи), м</t>
  </si>
  <si>
    <t>Пропускная способность, кВт/Максимальная мощность, кВт</t>
  </si>
  <si>
    <t>Расходы на строительство объекта, тыс. руб. (без НДС)</t>
  </si>
  <si>
    <t>Строительство воздушных линий</t>
  </si>
  <si>
    <t>1.j</t>
  </si>
  <si>
    <t>Материал опоры (деревянные (j=1), металлические (j=2), железобетонные (j=3))</t>
  </si>
  <si>
    <t>-</t>
  </si>
  <si>
    <t>1.j.k</t>
  </si>
  <si>
    <t>Тип провода (изолированный провод (k=1), неизолированный провод (k=2))</t>
  </si>
  <si>
    <t>1.j.k.l</t>
  </si>
  <si>
    <t>Материал провода (медный (l=1), стальной (l=2), сталеалюминиевый (l=3), алюминиевый (l=4))</t>
  </si>
  <si>
    <t>1.j.k.l.m</t>
  </si>
  <si>
    <t>Cечение провода  (диапазон до 50 квадратных мм включительно (m=1), от 50 до 100 квадратных мм включительно (m=2), от 100 до 200 квадратных мм включительно (m=3), от 200 до 500 квадратных мм включительно (m=4), от 500 до 800 квадратных мм включительно (m=5), свыше 800 квадратных мм (m=6))</t>
  </si>
  <si>
    <t>1.3.1.4.1</t>
  </si>
  <si>
    <t>ВЛЗ 10 кВ от оп.№69 ВЛЗ 10 кВ №101 цепь №2  ПС «Стройиндустрия»</t>
  </si>
  <si>
    <t xml:space="preserve">ВЛ 6 кВ от оп.№89 ВЛ 6 кВ №603 ПС «Кохма» </t>
  </si>
  <si>
    <t>1.3.1.4.2</t>
  </si>
  <si>
    <t xml:space="preserve">ВЛ 10 кВ оп.№96а-96г ВЛ 10 кВ №156 ПС «Дегтярево» </t>
  </si>
  <si>
    <t xml:space="preserve">ВЛ 6 кВ оп.№123-232 ВЛ 6 кВ №603 ПС «Кохма» </t>
  </si>
  <si>
    <t xml:space="preserve">ВЛ 0,4 кВ фид.4 КТП №948  ВЛ 10 кВ №113  ПС «Ново-Талицы» </t>
  </si>
  <si>
    <t>1.3.2.3.1</t>
  </si>
  <si>
    <t xml:space="preserve">ВЛ 10 кВ от оп.№163  ВЛ 10 кВ №118 ПС «Мыт» </t>
  </si>
  <si>
    <t xml:space="preserve">ВЛ 10 кВ от оп.№111 ВЛ 10 кВ №134 ПС «Богородское» </t>
  </si>
  <si>
    <t xml:space="preserve">ВЛ 10 кВ №120 ПС «Заволжск» пролет опор №А31-А31/17 </t>
  </si>
  <si>
    <t xml:space="preserve">ВЛ 10 кВ от оп.№38 ВЛ 10 кВ №145 ПС «Озерное» </t>
  </si>
  <si>
    <t>ВЛ-0,4 №130000002454; КТП Илья-Высоково-2 ВЛ-10 №108 ПС Пучеж</t>
  </si>
  <si>
    <t>Строительство кабельных линий</t>
  </si>
  <si>
    <t>2.j</t>
  </si>
  <si>
    <t>Способ прокладки кабельных линий (в траншеях (j=1), в блоках (j=2), в каналах (j=3), в туннелях и коллекторах (j=4), в галереях и эстакадах (j=5), горизонтальное наклонное бурение (j=6))</t>
  </si>
  <si>
    <t>2.j.k</t>
  </si>
  <si>
    <t>Одножильные (k=1) и многожильные (k=2)</t>
  </si>
  <si>
    <t>2.j.k.l</t>
  </si>
  <si>
    <t>Кабели с резиновой и пластмассовой изоляцией (l=1), бумажной изоляцией (l=2)</t>
  </si>
  <si>
    <t>2.j.k.l.m</t>
  </si>
  <si>
    <t>2.1.2.1.1</t>
  </si>
  <si>
    <t>КЛ 10 кВ №101  ПС «Стройиндустрия»</t>
  </si>
  <si>
    <t>2.1.2.1.4</t>
  </si>
  <si>
    <t xml:space="preserve">КЛ 6 кВ №611 ПС «Кохма» </t>
  </si>
  <si>
    <t>2.6.2.1.1.</t>
  </si>
  <si>
    <t xml:space="preserve">КЛ 10 кВ №101  ПС «Стройиндустрия» </t>
  </si>
  <si>
    <t>Строительство пунктов секционирования</t>
  </si>
  <si>
    <t>3.j</t>
  </si>
  <si>
    <t>Реклоузеры (j=1), распределительные пункты (РП) (j=2), переключательные пункты (ПП) (j=3)</t>
  </si>
  <si>
    <t>3.j.k</t>
  </si>
  <si>
    <t>Номинальный ток до 100 А включительно (k=1), от 100 до 250 А включительно (k=2), от 250 до 500 А включительно (k=3), от 500 А до 1 000 А включительно (k=4), свыше 1 000 А (k=5)</t>
  </si>
  <si>
    <t>3.1.4.</t>
  </si>
  <si>
    <t>Вакуумный  реклоузер 10 кВ; PBA/TEL-10-12,5/630; ВЛ 10 кВ №110 ПС Васильевское</t>
  </si>
  <si>
    <t>Вакуумный реклоузер 10 кВ; PBA/TEL-10-12,5/630; ВЛ 10 кВ №174 ПС Воскресенское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</si>
  <si>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</si>
  <si>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4.j</t>
  </si>
  <si>
    <t>Трансформаторные подстанции (ТП), за исключением распределительных трансформаторных подстанций (РТП), блочные (j=1), комплектные (j=2), кирпичные (j=3), мачтовые (j=4),  встроенные (j=5)</t>
  </si>
  <si>
    <t>4.j.k</t>
  </si>
  <si>
    <t>Однотрансформаторные (k=1), двухтрансформаторные и более (k=2)</t>
  </si>
  <si>
    <t>4.j.k.l</t>
  </si>
  <si>
    <t>Трансформаторная мощность до 25 кВА включительно (l=1), от 25 до 100 кВА включительно (l=2), от 100 до 250 кВА включительно (l=3), от 250 до 500 кВА (l=4), от 500 до 900 кВА включительно (l=5), свыше 1000 кВА (l=6)</t>
  </si>
  <si>
    <t>4.1.1.3</t>
  </si>
  <si>
    <t xml:space="preserve">КТП №135; ВЛ 6 кВ №603  ПС «Кохма» с ТМГ-160/6/0,4 кВ </t>
  </si>
  <si>
    <t xml:space="preserve">КТП №134; ВЛ 6 кВ №603 ПС «Кохма» </t>
  </si>
  <si>
    <t xml:space="preserve">КТП №64;  ВЛ 10 кВ №118  ПС «Мыт» с ТМГ-250/10/0,4 кВ </t>
  </si>
  <si>
    <t xml:space="preserve">КТП №206; ВЛ 6 кВ №603  ПС «Кохма» с ТМГ-250/6/0,4 кВ </t>
  </si>
  <si>
    <t xml:space="preserve">КТП №152; ВЛ 6 кВ №603  ПС «Кохма» с ТМГ-250/6/0,4 кВ </t>
  </si>
  <si>
    <t xml:space="preserve">КТП №140; ВЛ 6 кВ №603  ПС «Кохма» с ТМГ-250/6/0,4 кВ </t>
  </si>
  <si>
    <t>4.1.1.5</t>
  </si>
  <si>
    <t xml:space="preserve">КТП №214; ВЛ 10 кВ №156  ПС «Дегтярево» с ТМГ-630/10/0,4 кВ </t>
  </si>
  <si>
    <t>Строительство распределительных трансформаторных подстанций (РТП) с уровнем напряжения до 35 кВ</t>
  </si>
  <si>
    <t>Строительство центров питания, подстанций уровнем напряжения 35 кВ и выше (ПС)</t>
  </si>
  <si>
    <t>КТП</t>
  </si>
  <si>
    <t>Фактические расходы, тыс.руб.</t>
  </si>
  <si>
    <t>Объем мощности, 
введенной в основные фонды, МВА</t>
  </si>
  <si>
    <t>2018 г.</t>
  </si>
  <si>
    <t>Длина</t>
  </si>
  <si>
    <t>Мощность</t>
  </si>
  <si>
    <t>Расходы</t>
  </si>
  <si>
    <t>Острик Владислав Валерьевич</t>
  </si>
  <si>
    <t>2019 г.</t>
  </si>
  <si>
    <t>Реклоузеры</t>
  </si>
  <si>
    <t>2019 год</t>
  </si>
  <si>
    <t>От 15 до 150 кВт - всего</t>
  </si>
  <si>
    <t>От 150 кВт до 670 кВт - всего</t>
  </si>
  <si>
    <t>7.</t>
  </si>
  <si>
    <t xml:space="preserve">Приложение №2
к стандартам раскрытия информации
субъектами оптового и розничных 
рынков электрической энергии
(Постановление Правительства РФ 
от 21.01.2004 №24)
</t>
  </si>
  <si>
    <t xml:space="preserve">Приложение №3
к стандартам раскрытия информации
субъектами оптового и розничных 
рынков электрической энергии
(Постановление Правительства РФ 
от 21.01.2004 №24)
</t>
  </si>
  <si>
    <t>Приложение № 1</t>
  </si>
  <si>
    <t>к стандартам раскрытия информации
субъектами оптового и розничных
рынков электрической энергии</t>
  </si>
  <si>
    <t>(Постановление Правительства РФ №24 от 21.01.2004 в ред.
от 27.12.2019)</t>
  </si>
  <si>
    <t>(полное и сокращенное наименование юридического лица)</t>
  </si>
  <si>
    <t>I. Информация об организации</t>
  </si>
  <si>
    <t>Полное наименование</t>
  </si>
  <si>
    <t>Сокращенное наименование</t>
  </si>
  <si>
    <t>Место нахождения</t>
  </si>
  <si>
    <t>Фактический адрес</t>
  </si>
  <si>
    <t>ИНН</t>
  </si>
  <si>
    <t>КПП</t>
  </si>
  <si>
    <t>Ф.И.О. руководителя</t>
  </si>
  <si>
    <t>Адрес электронной почты</t>
  </si>
  <si>
    <t>Контактный телефон</t>
  </si>
  <si>
    <t>Факс</t>
  </si>
  <si>
    <t>II. Основные показатели деятельности организации</t>
  </si>
  <si>
    <t>Наименование
показателей</t>
  </si>
  <si>
    <t>Единица измерения</t>
  </si>
  <si>
    <r>
      <t>Фактические показатели за год, предшествующий базовому периоду 
(2019 год)</t>
    </r>
    <r>
      <rPr>
        <vertAlign val="superscript"/>
        <sz val="10"/>
        <rFont val="Times New Roman"/>
        <family val="1"/>
        <charset val="204"/>
      </rPr>
      <t>1</t>
    </r>
  </si>
  <si>
    <r>
      <t>Показатели, утвержденные
на базовый
период 
(2020 год)</t>
    </r>
    <r>
      <rPr>
        <vertAlign val="superscript"/>
        <sz val="10"/>
        <rFont val="Times New Roman"/>
        <family val="1"/>
        <charset val="204"/>
      </rPr>
      <t>2</t>
    </r>
  </si>
  <si>
    <r>
      <t>Предложения
на расчетный период регулирования 
(2021 год)</t>
    </r>
    <r>
      <rPr>
        <vertAlign val="superscript"/>
        <sz val="10"/>
        <rFont val="Times New Roman"/>
        <family val="1"/>
        <charset val="204"/>
      </rPr>
      <t>3</t>
    </r>
  </si>
  <si>
    <t>1. Основные показатели деятельности организаций, относящихся к субъектам
естественных монополий, а также коммерческого оператора оптового рынка
электрической энергии (мощности)</t>
  </si>
  <si>
    <t>Показатели эффективности деятельности организации</t>
  </si>
  <si>
    <t>1.1.</t>
  </si>
  <si>
    <t>Выручка</t>
  </si>
  <si>
    <t>тыс. рублей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</si>
  <si>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</si>
  <si>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</si>
  <si>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</si>
  <si>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</si>
  <si>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</si>
  <si>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</si>
  <si>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</si>
  <si>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</si>
  <si>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отрасли электроэнергетики от 9 процентов и более</t>
  </si>
  <si>
    <t>процентов</t>
  </si>
  <si>
    <t>Показатели регулируемых видов деятельности организации</t>
  </si>
  <si>
    <t>3.1.</t>
  </si>
  <si>
    <t>Расчетный объем услуг в части управления технологическими
режимами **</t>
  </si>
  <si>
    <t>МВт</t>
  </si>
  <si>
    <t>3.2.</t>
  </si>
  <si>
    <t>Расчетный объем услуг в части обеспечения надежности **</t>
  </si>
  <si>
    <t>МВт·ч</t>
  </si>
  <si>
    <t>3.3.</t>
  </si>
  <si>
    <t xml:space="preserve">Заявленная мощность </t>
  </si>
  <si>
    <t>3.4.</t>
  </si>
  <si>
    <t xml:space="preserve">Объем полезного отпуска электроэнергии - всего </t>
  </si>
  <si>
    <t>тыс. кВт·ч</t>
  </si>
  <si>
    <t>3.5.</t>
  </si>
  <si>
    <t xml:space="preserve">Объем полезного отпуска электроэнергии населению и приравненным к нему категориям потребителей </t>
  </si>
  <si>
    <t>3.6.</t>
  </si>
  <si>
    <r>
      <t xml:space="preserve">Уровень потерь электрической энергии </t>
    </r>
    <r>
      <rPr>
        <vertAlign val="superscript"/>
        <sz val="10"/>
        <rFont val="Times New Roman"/>
        <family val="1"/>
        <charset val="204"/>
      </rPr>
      <t>4</t>
    </r>
  </si>
  <si>
    <t>3.7.</t>
  </si>
  <si>
    <t>Реквизиты программы энергоэффективности (кем утверждена, дата утверждения, номер
приказа)</t>
  </si>
  <si>
    <t>Совет директоров ПАО "МРСК Центра и Приволжья"; 10.08.2018 Протокол № 328)</t>
  </si>
  <si>
    <t>3.8.</t>
  </si>
  <si>
    <t>Суммарный объем производства и потребления электрической энергии участниками оптового рынка электрической энергии ****</t>
  </si>
  <si>
    <t>Необходимая валовая выручка по регулируемым видам деятельности организации - всего</t>
  </si>
  <si>
    <t>4.1.</t>
  </si>
  <si>
    <r>
      <t>Расходы, связанные с производством и реализацией товаров, работ
и услуг</t>
    </r>
    <r>
      <rPr>
        <sz val="10"/>
        <rFont val="Times New Roman"/>
        <family val="1"/>
        <charset val="204"/>
      </rPr>
      <t>;
операционные (подконтрольные)
расходы  - всего</t>
    </r>
  </si>
  <si>
    <t>в том числе:</t>
  </si>
  <si>
    <t>оплата труда</t>
  </si>
  <si>
    <t>ремонт основных фондов</t>
  </si>
  <si>
    <t>материальные затраты</t>
  </si>
  <si>
    <t>4.2.</t>
  </si>
  <si>
    <t xml:space="preserve">Расходы, за исключением указанных в позиции 4.1,
неподконтрольные
расходы - всего </t>
  </si>
  <si>
    <t>4.3.</t>
  </si>
  <si>
    <t>Выпадающие, излишние доходы (расходы) прошлых лет</t>
  </si>
  <si>
    <t>4.4.</t>
  </si>
  <si>
    <r>
      <t>Инвестиции, осуществляемые за счет тарифных источников</t>
    </r>
    <r>
      <rPr>
        <vertAlign val="superscript"/>
        <sz val="10"/>
        <rFont val="Times New Roman"/>
        <family val="1"/>
        <charset val="204"/>
      </rPr>
      <t>5</t>
    </r>
  </si>
  <si>
    <t>4.4.1.</t>
  </si>
  <si>
    <t>Реквизиты инвестиционной программы (кем утверждена, дата утверждения, номер приказа)</t>
  </si>
  <si>
    <t>Приказ Минэнерго России 
№ 34@ от 26.12.2019</t>
  </si>
  <si>
    <t xml:space="preserve">Приказ Минэнерго России 
№ 34@ от 26.12.2019  </t>
  </si>
  <si>
    <t>Программа, направленная в Минэнерго на согласование</t>
  </si>
  <si>
    <t>4.5.</t>
  </si>
  <si>
    <t xml:space="preserve">Объем условных единиц </t>
  </si>
  <si>
    <t>у.е.</t>
  </si>
  <si>
    <t>4.6.</t>
  </si>
  <si>
    <t xml:space="preserve">Операционные (подконтрольные) расходы
на условную единицу </t>
  </si>
  <si>
    <t>тыс. рублей
(у.е.)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</si>
  <si>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</si>
  <si>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</si>
  <si>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</si>
  <si>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</si>
  <si>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</si>
  <si>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</si>
  <si>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 рублей
на человека</t>
  </si>
  <si>
    <t>5.3.</t>
  </si>
  <si>
    <t>Реквизиты отраслевого тарифного соглашения (дата утверждения, срок действия)</t>
  </si>
  <si>
    <t>№23/19-21 
от 22.01.2019</t>
  </si>
  <si>
    <r>
      <t>Уставный капитал (складочный капитал, уставный фонд, вклады товарищей)</t>
    </r>
    <r>
      <rPr>
        <vertAlign val="superscript"/>
        <sz val="10"/>
        <rFont val="Times New Roman"/>
        <family val="1"/>
        <charset val="204"/>
      </rPr>
      <t>6</t>
    </r>
  </si>
  <si>
    <r>
      <t>Анализ финансовой устойчивости по величине излишка (недостатка) собственных оборотных средств</t>
    </r>
    <r>
      <rPr>
        <vertAlign val="superscript"/>
        <sz val="10"/>
        <rFont val="Times New Roman"/>
        <family val="1"/>
        <charset val="204"/>
      </rPr>
      <t>7</t>
    </r>
  </si>
  <si>
    <t>2. Основные показатели деятельности гарантирующих поставщиков</t>
  </si>
  <si>
    <t>Объемы полезного отпуска электрической энергии - всего</t>
  </si>
  <si>
    <t>населению и приравненным к нему категориям потребителей</t>
  </si>
  <si>
    <t>1.1.А.</t>
  </si>
  <si>
    <t>в пределах социальной нормы</t>
  </si>
  <si>
    <t>первое полугодие</t>
  </si>
  <si>
    <t>второе полугодие</t>
  </si>
  <si>
    <t>1.1.Б.</t>
  </si>
  <si>
    <t>сверх социальной нормы</t>
  </si>
  <si>
    <t>1.1.1.</t>
  </si>
  <si>
    <t>население, проживающее в городских населенных пунктах в домах, не оборудованных в установленном порядке стационарными электроплитами и (или) электроотопительными установками</t>
  </si>
  <si>
    <t>1.1.1.А.</t>
  </si>
  <si>
    <t>1.1.1.Б.</t>
  </si>
  <si>
    <t>1.1.2.</t>
  </si>
  <si>
    <t>население, проживающее в городских населенных пунктах в домах, оборудованных в установленном порядке стационарными электроплитами</t>
  </si>
  <si>
    <t>1.1.2.А.</t>
  </si>
  <si>
    <t>1.1.2.Б.</t>
  </si>
  <si>
    <t>1.1.3.</t>
  </si>
  <si>
    <t>население, проживающее в городских населенных пунктах в домах, оборудованных в установленном порядке стационарными электроотопительными установками</t>
  </si>
  <si>
    <t>1.1.3.А.</t>
  </si>
  <si>
    <t>1.1.3.Б.</t>
  </si>
  <si>
    <t>1.1.4.</t>
  </si>
  <si>
    <t>население, проживающее в городских населенных пунктах в домах, оборудованных в установленном порядке стационарными электроплитами и электроотопительными установками</t>
  </si>
  <si>
    <t>1.1.4.А.</t>
  </si>
  <si>
    <t>1.1.4.Б.</t>
  </si>
  <si>
    <t>1.1.5.</t>
  </si>
  <si>
    <t>население, проживающее в сельских населенных пунктах</t>
  </si>
  <si>
    <t>1.1.5.А.</t>
  </si>
  <si>
    <t>1.1.5.Б.</t>
  </si>
  <si>
    <t>1.1.6.</t>
  </si>
  <si>
    <t>потребители, приравненные к населению, - всего</t>
  </si>
  <si>
    <t>1.1.6.А.</t>
  </si>
  <si>
    <t>1.1.6.Б.</t>
  </si>
  <si>
    <t>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</si>
  <si>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менее 670 кВт</t>
  </si>
  <si>
    <t>от 670 кВт до 10 МВт</t>
  </si>
  <si>
    <t>не менее 10 МВт</t>
  </si>
  <si>
    <t>сетевым организациям, приобретающим электрическую энергию в целях компенсации потерь электрической энергии в сетях</t>
  </si>
  <si>
    <t>в первом полугодии</t>
  </si>
  <si>
    <t>во втором полугодии</t>
  </si>
  <si>
    <t>Количество обслуживаемых договоров - всего</t>
  </si>
  <si>
    <t>с населением и приравненным к нему категориям потребителей</t>
  </si>
  <si>
    <t>тыс. штук</t>
  </si>
  <si>
    <t>2.2.</t>
  </si>
  <si>
    <t>с потребителями, за исключением электрической энергии, поставляемой населению и приравненным к нему категориям потребителей и сетевым организациям</t>
  </si>
  <si>
    <t>2.3.</t>
  </si>
  <si>
    <t>с сетевыми организациями, приобретающими электрическую энергию в целях компенсации потерь электрической энергии в сетях</t>
  </si>
  <si>
    <t>Количество точек учета по обслуживаемым договорам - всего</t>
  </si>
  <si>
    <t>по населению и приравненным к нему категориям потребителей</t>
  </si>
  <si>
    <t>штук</t>
  </si>
  <si>
    <t>по 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</si>
  <si>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Количество точек подключения</t>
  </si>
  <si>
    <t>Необходимая валовая выручка гарантирующего поставщика</t>
  </si>
  <si>
    <t>6.1.</t>
  </si>
  <si>
    <t>6.2.</t>
  </si>
  <si>
    <t>6.3.</t>
  </si>
  <si>
    <t>Проценты по обслуживанию заемных средств</t>
  </si>
  <si>
    <t>8.</t>
  </si>
  <si>
    <t>Резерв по сомнительным долгам</t>
  </si>
  <si>
    <t>9.</t>
  </si>
  <si>
    <t>Необходимые расходы из прибыли</t>
  </si>
  <si>
    <t>10.</t>
  </si>
  <si>
    <t>11.</t>
  </si>
  <si>
    <t>Рентабельность продаж (величина прибыли от продаж в каждом рубле выручки)</t>
  </si>
  <si>
    <t>процент</t>
  </si>
  <si>
    <t>12.</t>
  </si>
  <si>
    <t>Реквизиты инвестиционной программы (кем утверждена, дата утверждения, номер приказа или решения, электронный адрес размещения)</t>
  </si>
  <si>
    <t>3. Основные показатели деятельности генерирующих объектов</t>
  </si>
  <si>
    <t>Установленная мощность</t>
  </si>
  <si>
    <t>Среднегодовое значение положительных разниц объемов располагаемой мощности и объемов потребления мощности на собственные и (или) хозяйственные нужды</t>
  </si>
  <si>
    <t>Производство электрической энергии</t>
  </si>
  <si>
    <t>млн. кВт·ч</t>
  </si>
  <si>
    <t>Полезный отпуск электрической энергии</t>
  </si>
  <si>
    <t>Отпуск тепловой энергии с коллекторов</t>
  </si>
  <si>
    <t>тыс. Гкал</t>
  </si>
  <si>
    <t>Отпуск тепловой энергии в сеть</t>
  </si>
  <si>
    <t>Необходимая валовая выручка - всего</t>
  </si>
  <si>
    <t>млн. рублей</t>
  </si>
  <si>
    <t>7.1.</t>
  </si>
  <si>
    <t>относимая на электрическую энергию</t>
  </si>
  <si>
    <t>7.2.</t>
  </si>
  <si>
    <t>относимая на электрическую мощность</t>
  </si>
  <si>
    <t>7.3.</t>
  </si>
  <si>
    <t>относимая на тепловую энергию, отпускаемую с коллекторов источников</t>
  </si>
  <si>
    <t>Топливо - всего</t>
  </si>
  <si>
    <t>8.1.</t>
  </si>
  <si>
    <t>топливо на электрическую энергию</t>
  </si>
  <si>
    <t>удельный расход условного топлива на электрическую энергию</t>
  </si>
  <si>
    <t>г/кВт·ч</t>
  </si>
  <si>
    <t>8.2.</t>
  </si>
  <si>
    <t>топливо на тепловую энергию</t>
  </si>
  <si>
    <t>удельный расход условного топлива на тепловую энергию</t>
  </si>
  <si>
    <t>кг/Гкал</t>
  </si>
  <si>
    <t>реквизиты решения по удельному расходу условного топлива на отпуск тепловой и электрической энергии</t>
  </si>
  <si>
    <t>Амортизация</t>
  </si>
  <si>
    <t>Показатели численности персонала и фонда оплаты труда по регулируемым видам деятельности:</t>
  </si>
  <si>
    <t>10.1.</t>
  </si>
  <si>
    <t>среднесписочная численность персонала</t>
  </si>
  <si>
    <t>10.2.</t>
  </si>
  <si>
    <t>среднемесячная заработная плата на одного работника</t>
  </si>
  <si>
    <t>10.3.</t>
  </si>
  <si>
    <t>реквизиты отраслевого тарифного соглашения (дата утверждения, срок действия)</t>
  </si>
  <si>
    <t>Расходы на производство - всего</t>
  </si>
  <si>
    <t>11.1.</t>
  </si>
  <si>
    <t>относимые на электрическую энергию</t>
  </si>
  <si>
    <t>11.2.</t>
  </si>
  <si>
    <t>относимые на электрическую мощность</t>
  </si>
  <si>
    <t>11.3.</t>
  </si>
  <si>
    <t>относимые на тепловую энергию, отпускаемую с коллекторов источников</t>
  </si>
  <si>
    <t>Объем перекрестного субсидирования - всего</t>
  </si>
  <si>
    <t>12.1.</t>
  </si>
  <si>
    <t>от производства тепловой энергии</t>
  </si>
  <si>
    <t>12.2.</t>
  </si>
  <si>
    <t>от производства электрической энергии</t>
  </si>
  <si>
    <t>13.</t>
  </si>
  <si>
    <t>Необходимые расходы из прибыли - всего</t>
  </si>
  <si>
    <t>13.1.</t>
  </si>
  <si>
    <t>13.2.</t>
  </si>
  <si>
    <t>13.3.</t>
  </si>
  <si>
    <t>14.</t>
  </si>
  <si>
    <t>Капитальные вложения из прибыли (с учетом налога на прибыль) - всего</t>
  </si>
  <si>
    <t>14.1.</t>
  </si>
  <si>
    <t>14.2.</t>
  </si>
  <si>
    <t>14.3.</t>
  </si>
  <si>
    <t>15.</t>
  </si>
  <si>
    <t>16.</t>
  </si>
  <si>
    <t>Рентабельность продаж (величина прибыли от продажи в каждом рубле выручки)</t>
  </si>
  <si>
    <t>17.</t>
  </si>
  <si>
    <t>Примечание:</t>
  </si>
  <si>
    <t xml:space="preserve">1. Фактические значения показателей за 2019 год указаны в соответствии с бухгалтерской отчетностью в границах "котла". </t>
  </si>
  <si>
    <t xml:space="preserve"> 2. Показатели на 2020 год указаны в соответствии с тарифными решениями органа регулирования субъекта РФ в границах "котла". </t>
  </si>
  <si>
    <t xml:space="preserve"> 3. Предложения на 2021 год сформированы по филиалу ПАО "МРСК Центра и Приволжья"(без учета расходов прочих ТСО). </t>
  </si>
  <si>
    <t xml:space="preserve">4.  Показатель на 2020 и 2021 год соответствует долгосрочному параметру регулирования, установленному постановлением Департамента цен и тарифов администрации Владимрской области от 28.12.2017 № 63/11 . </t>
  </si>
  <si>
    <t xml:space="preserve"> 5. Объем инвестиций указан по финансированию (без учета НДС) </t>
  </si>
  <si>
    <t xml:space="preserve"> 6.Уставный капитал формируется в рамках единого юридического лица - ПАО "МРСК Центра и Приволжья". </t>
  </si>
  <si>
    <t xml:space="preserve"> 7. Анализ финансовой устойчивости проводится по юридическому лицу в целом.</t>
  </si>
  <si>
    <t>2020 г.</t>
  </si>
  <si>
    <t xml:space="preserve">2020 г. </t>
  </si>
  <si>
    <t>2020 год</t>
  </si>
  <si>
    <t>Из отчета Кузнецовой</t>
  </si>
  <si>
    <t>Хоз. Способ  Кузнецов Н.Н. 230 м</t>
  </si>
  <si>
    <t>Приложение № 4</t>
  </si>
  <si>
    <t>(Постановление Правительства РФ
от 21.01.2004 № 24)</t>
  </si>
  <si>
    <t>об осуществлении технологического присоединения по договорам, 
заключенным за текущий год</t>
  </si>
  <si>
    <t>Количество 
договоров (штук)</t>
  </si>
  <si>
    <t>Максимальная 
мощность (кВт)</t>
  </si>
  <si>
    <t>Стоимость 
договоров (без НДС)
(тыс. рублей)</t>
  </si>
  <si>
    <t>1 - 20
кВ</t>
  </si>
  <si>
    <t>в том числе
льготная категория *</t>
  </si>
  <si>
    <t>в том числе
льготная категория **</t>
  </si>
  <si>
    <t>в том числе
по индивидуальному проекту</t>
  </si>
  <si>
    <t>От 670 кВт - всего</t>
  </si>
  <si>
    <t>5</t>
  </si>
  <si>
    <t>Приложение № 5</t>
  </si>
  <si>
    <t>о поданных заявках на технологическое присоединение за текущий год</t>
  </si>
  <si>
    <t>Количество заявок
(штук)</t>
  </si>
  <si>
    <t>Максимальная мощность
(кВт)</t>
  </si>
  <si>
    <t>В С Е Г О без учета временного ТП</t>
  </si>
  <si>
    <t>ИТОГО</t>
  </si>
  <si>
    <t xml:space="preserve">НЕОБХОДИМО ПРОСТАВИТЬ МОЩНОСТЬ УСТАНОВЛЕННЫХ ТРАНСФОРМАТОРОВ В кВА </t>
  </si>
  <si>
    <t>СВЕДЕНИЯ</t>
  </si>
  <si>
    <t>о технологическом присоединении</t>
  </si>
  <si>
    <t>за 2018-2020 гг.</t>
  </si>
  <si>
    <t>240/2017 от 23.11.2017</t>
  </si>
  <si>
    <t>132/2018 от 31.05.2018</t>
  </si>
  <si>
    <t>286/2018 от 17.09.2018</t>
  </si>
  <si>
    <t>173/2018 от 25.06.2018</t>
  </si>
  <si>
    <t>116/2018 от 31.05.2018</t>
  </si>
  <si>
    <t>207/2018 от 12.07.2018</t>
  </si>
  <si>
    <t>195/2018 от 10.07.2018</t>
  </si>
  <si>
    <t>237/2018 от 02.08.2018</t>
  </si>
  <si>
    <t>141/2017 от 18.07.2017</t>
  </si>
  <si>
    <t>292/2018 от 28.09.2018</t>
  </si>
  <si>
    <t>73/2019 от 28.05.2019</t>
  </si>
  <si>
    <t>61/2019 от 26.04.2019</t>
  </si>
  <si>
    <t>361/2018 от 18.12.2018</t>
  </si>
  <si>
    <t>297/2018 от 01.10.2018</t>
  </si>
  <si>
    <t>29/2020 от 28.03.2020</t>
  </si>
  <si>
    <t>21/2020 от  18.03.2020</t>
  </si>
  <si>
    <t>158/2019 от 09.10.2019</t>
  </si>
  <si>
    <t>162/2019 от 15.10.2019</t>
  </si>
  <si>
    <t>401079 от 03.06.2020</t>
  </si>
  <si>
    <t>34/2020 от 27.04.2020</t>
  </si>
  <si>
    <t>06/2020 от 17.02.2020</t>
  </si>
  <si>
    <t>Наумова О.В., Варина Е.А.</t>
  </si>
  <si>
    <t>до 15 кВт (включительно)</t>
  </si>
  <si>
    <t>СНТ "Энергетик"</t>
  </si>
  <si>
    <t>свыше 15 кВт до 150 кВт (включительно)</t>
  </si>
  <si>
    <t>АО "Водоканал"</t>
  </si>
  <si>
    <t>Афанасьев М.В., Семенов Р.В., Травников С.В.</t>
  </si>
  <si>
    <t>Дмитриев Станислав Анатольевич</t>
  </si>
  <si>
    <t>Жданов Сергей Владимирович</t>
  </si>
  <si>
    <t>ООО "Юта"</t>
  </si>
  <si>
    <t>Егоров А.Ю., Баранов О.М., Ильючик Г.Е., Ильючик А.М., Гуров Г.Г., Ломтев  А.А., Заботина Т.И., Петрова И.Н., Окороков Н.В.</t>
  </si>
  <si>
    <t>ООО "Ивстройкапитал"</t>
  </si>
  <si>
    <t>ОАО "Газпром газораспределение Иваново"</t>
  </si>
  <si>
    <t>свыше 150 кВт до 670 кВт (включительно)</t>
  </si>
  <si>
    <t>Кочнева Галина Васильевна</t>
  </si>
  <si>
    <t>Нестерова Ольга Александровна</t>
  </si>
  <si>
    <t>ФКПОУ "Ивановский радиотехнический техникум-интернат"</t>
  </si>
  <si>
    <t>Дорофеев Тимур Насирович</t>
  </si>
  <si>
    <t>Арефьева Жанна Александровна</t>
  </si>
  <si>
    <t>АО "СМУ-1"</t>
  </si>
  <si>
    <t>ООО "Стройпроект"</t>
  </si>
  <si>
    <t>Фролов Кирилл Александрович</t>
  </si>
  <si>
    <t>ООО ТПФ "СМЕНН"</t>
  </si>
  <si>
    <t>Департамент строительства и архитектуры Ивановской области</t>
  </si>
  <si>
    <t>ООО "ЖСК"</t>
  </si>
  <si>
    <t>свыше 670 кВт</t>
  </si>
  <si>
    <t>КТП 250/6(10)/0,4 с трансформатором 250 кВА Мачтового типа</t>
  </si>
  <si>
    <t>ТП 160 /6(10)/0,4 с трансформатором 160 кВА Мачтового типа</t>
  </si>
  <si>
    <t>КТП 250/6(10)/0,4 с трансформатором 250 кВА Киоск</t>
  </si>
  <si>
    <t>КТП 630/6(10)/0,4 с трансформатором 250кВА Киоск</t>
  </si>
  <si>
    <t>КТП 630/6(10)/0,4 с трансформатором 160 кВА Киоск</t>
  </si>
  <si>
    <t>КТП 630/6(10)/0,4 с 2 трансформаторами 630 кВА с двумя трансами</t>
  </si>
  <si>
    <t>КТП 250/6(10)/0,4 с трансформатором 250 кВА</t>
  </si>
  <si>
    <t>КТП 630/6(10)/0,4 с трансформатором 160кВА</t>
  </si>
  <si>
    <t>КТП 250/6(10)/0,4 с трансформатором 160 кВА</t>
  </si>
  <si>
    <t>КТП 630/6(10)/0,4 с трансформатором 400кВА</t>
  </si>
  <si>
    <t>КТП 630/6(10)/0,4 с трансформатором 250кВА</t>
  </si>
  <si>
    <t>2КТП 250/6(10)/0,4 с 2 трансформаторами 250 кВА</t>
  </si>
  <si>
    <t>2КТП 250/6(10)/0,4 с двумя трансформаторами 160 кВА</t>
  </si>
  <si>
    <t>2КТП 250/6(10)/0,4 с 2-я трансформаторами 160 кВА</t>
  </si>
  <si>
    <t>БКТП с 2 трансформаторами 400 кВА</t>
  </si>
  <si>
    <t>КТП 630/6(10)/0,4 с 2 трансформаторами 630 кВА</t>
  </si>
  <si>
    <t>2хТМГ-1000 Ква</t>
  </si>
  <si>
    <t>Марка провода/кабеля/трансформатора</t>
  </si>
  <si>
    <t xml:space="preserve">Акционерное общество Ивановская городская электрическая сеть </t>
  </si>
  <si>
    <t>АО "Ивгорэлектросеть"</t>
  </si>
  <si>
    <t>153034, РФ, Ивановская область, г.Иваново, ул. Смирнова, д. 78</t>
  </si>
  <si>
    <t>3702607899</t>
  </si>
  <si>
    <t>370201001</t>
  </si>
  <si>
    <t>ivges@ivges.ru</t>
  </si>
  <si>
    <t>(4932)  41-44-94</t>
  </si>
  <si>
    <t>Акционерное общество "Ивановская городская электрическая сеть"</t>
  </si>
  <si>
    <t>(4932) 32-93-84</t>
  </si>
  <si>
    <t>_____*_Заявители, оплачивающие технологическое присоединение своих энергопринимающих устройств в размере не более 550 рублей.</t>
  </si>
  <si>
    <t>_____**_Заявители - юридические лица или индивидуальные предприниматели, заключившие договор об осуществлении технологического присоединения по одному источнику электроснабжения энергопринимающих устройств максимальной мощностью свыше 15 и до 150 кВт включительно (с учетом ранее присоединенных энергопринимающих устройств), у которых в договоре предусматривается беспроцентная рассрочка платежа за технологическое присоединение в размере 95 процентов платы за технологическое присоединение с условием ежеквартального внесения платы равными долями от общей суммы рассрочки до 3 лет со дня подписания сторонами акта об осуществлении технологического присоединения.</t>
  </si>
  <si>
    <t>Приложение № 1  </t>
  </si>
  <si>
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АО "Ивгорэлектросеть"</t>
  </si>
  <si>
    <t>(для территорий, относящихся к территориям городских населенных пунктов)</t>
  </si>
  <si>
    <t xml:space="preserve">Протяженность (для линий электропередачи), метров/Количество пунктов секционирования, штук/Количество точек учета, штук
</t>
  </si>
  <si>
    <t>Максимальная мощность, кВт</t>
  </si>
  <si>
    <t xml:space="preserve">Расходы на строительство объекта/на обеспечение средствами коммерческого учета электрической энергии (мощности), тыс. руб.
</t>
  </si>
  <si>
    <t>1.3.1.4.1.1.</t>
  </si>
  <si>
    <t>Воздушные линии на железобетонных опорах изолированным алюминиевым проводом сечением до 50 квадратных мм включительно одноцепные</t>
  </si>
  <si>
    <t>0,23-0,4</t>
  </si>
  <si>
    <t>газораспределительный пункт №229, ул.2 Ефремковская</t>
  </si>
  <si>
    <t>газораспреление пункт грп №227, ул.Льва Толстого, рядом с д.4</t>
  </si>
  <si>
    <t>ШГРП-18, ул.Минская</t>
  </si>
  <si>
    <t>ШГРП-80, ул.Минская рядом с д.207</t>
  </si>
  <si>
    <t>ГРП №22, пр.Шереметевский напротив д.91</t>
  </si>
  <si>
    <t>газораспреление пункт грп №17, ул.2 Чайковского у д.10</t>
  </si>
  <si>
    <t>газораспреление пункт грп №230, ул.Мархлевского у д.21</t>
  </si>
  <si>
    <t>ГРП №225, ул.Маяковского, во дворе д.25</t>
  </si>
  <si>
    <t>ГРП №26, ул.Победы рядом с д.33</t>
  </si>
  <si>
    <t>садовый домик, пер.1 Подъельновский, коллективный сад им.рабочего Зиновьева, участок №5</t>
  </si>
  <si>
    <t>гараж, пр.Ленина, у д.45, кад.№37:24:020128:289</t>
  </si>
  <si>
    <t>нежилые помещения (гаражи), ул. 2 Лагерная, у д.59 ГСК "Харинка", литер Г25, пом.98,100</t>
  </si>
  <si>
    <t>АЗС, ул. Кузнецова</t>
  </si>
  <si>
    <t>светофорный объект, Загородное шоссе в районе поворта к сельскому поселению Подвязновский</t>
  </si>
  <si>
    <t>жилой дом, ул.5 Сусанина, 23</t>
  </si>
  <si>
    <t>жилой дом, ул.Станиславского, 60</t>
  </si>
  <si>
    <t>индивидуальный жилой дом, ул.4 Новаторская, 61</t>
  </si>
  <si>
    <t>административное здание, ул.Куконковых, у д.150</t>
  </si>
  <si>
    <t>индивидуальный жилой дом, ул. 4 Ефремковская, 2/12</t>
  </si>
  <si>
    <t>индивидуальный жилой дом, ул.Собинова, 10/15</t>
  </si>
  <si>
    <t>индивидуальный жилой дом, ул.1 Вишневая, 46</t>
  </si>
  <si>
    <t>индивидуальный жилой дом, ул.Старокурьяновская, 10</t>
  </si>
  <si>
    <t>индивидуальный жилой дом, ул.1 Западная, 14</t>
  </si>
  <si>
    <t xml:space="preserve">индивидуальные жилые дома, пер. Складской, д.4 (к.н. 37:24:030101:318, 37:24:030101:320) </t>
  </si>
  <si>
    <t>индивидуальный жилой дом, ул.Ивановская, 46</t>
  </si>
  <si>
    <t>индивидуальный жилой дом, ул.Ивановская, 54а</t>
  </si>
  <si>
    <t>индивидуальный жилой дом, ул.1 Отрадная, 26</t>
  </si>
  <si>
    <t>индивидуальный жилой дом, ул.5 Ефремковская, 36</t>
  </si>
  <si>
    <t>индивидуальный жилой дом, ул.7 Санаторная, 44</t>
  </si>
  <si>
    <t>индивидуальный жилой дом, ул.Академика Мальцева, 78</t>
  </si>
  <si>
    <t>индивидуальный жилой дом, ул.1 Вишневая, 43</t>
  </si>
  <si>
    <t>индивидуальный жилой дом, ул.2 Сосневская, 7/6</t>
  </si>
  <si>
    <t>жилой дом, ул.2 Проезд, 33</t>
  </si>
  <si>
    <t>индивидуальный жилой дом, пер.4 Курьяновский, 15</t>
  </si>
  <si>
    <t>часть жилого дома, ул.Кудряшова, 51</t>
  </si>
  <si>
    <t>административное здание, ул.Лежневская, кад.№37:24:040128:38</t>
  </si>
  <si>
    <t>индивидуальные жилые дома, ул. Приволжская, д.16 и д.17</t>
  </si>
  <si>
    <t>индивидуальный жилой дом, ул.Станционная, 3/2</t>
  </si>
  <si>
    <t>индивидуальный жилой дом, ул.Лепилова, 33</t>
  </si>
  <si>
    <t>индивидуальный жилой дом, ул.Революции 1905 г. д.36</t>
  </si>
  <si>
    <t>индивидуальный жилой дом, ул.Хвойная, 19а</t>
  </si>
  <si>
    <t>гаражи, пр. Строителей, у д.38</t>
  </si>
  <si>
    <t>индивидуальный жилой дом, ул.3 Елочная земельный участок №1</t>
  </si>
  <si>
    <t>индивидуальный жилой дом, ул.2 Неровная, 7</t>
  </si>
  <si>
    <t>индивидуальный жилой дом, ул.2 Депутатская, 24</t>
  </si>
  <si>
    <t>гараж, ул.Балахнина, ГСК Ледянка-2, пом.4</t>
  </si>
  <si>
    <t>21 бокс, ул. 3 Петрозаводская</t>
  </si>
  <si>
    <t>гаражи, ул.2 Минская, у д.13</t>
  </si>
  <si>
    <t>гаражи ГСК "Рубин" (30 гаражей), ул.Полка "Нормандия-Неман", 2</t>
  </si>
  <si>
    <t>индивидуальный жилой дом, пр.Текстильщиков, 14</t>
  </si>
  <si>
    <t>гараж, ул.Лежневская</t>
  </si>
  <si>
    <t>индивидуальный жилой дом, ул.3 Парковская, 63</t>
  </si>
  <si>
    <t>индивидуальный жилой дом, ул.Левобережная, 64</t>
  </si>
  <si>
    <t>индивидуальный жилой дом, пер.2 Высоковольтный, 13</t>
  </si>
  <si>
    <t>индивидуальный жилой дом, ул.Бригадная, 15</t>
  </si>
  <si>
    <t>административное здание, ул.Рыбинская, 37</t>
  </si>
  <si>
    <t>индивидуальный жилой дом, ул.Красная, 48-а</t>
  </si>
  <si>
    <t>индивидуальный жилой дом, ул.19 Линия, 44</t>
  </si>
  <si>
    <t>индивидуальный жилой дом, ул.1 Южная, 30</t>
  </si>
  <si>
    <t>строящийся жилой дом, ул.8 Линия, 19</t>
  </si>
  <si>
    <t>объект незавершенного строительства, ул.Поэта Ноздрина, у дома 32</t>
  </si>
  <si>
    <t>жилой дом, ул.Отцовская, 4</t>
  </si>
  <si>
    <t>жилой дом, ул.20 Линия, 61</t>
  </si>
  <si>
    <t>индивидуальный жилой дом, ул.3 Камвольная, 28</t>
  </si>
  <si>
    <t>индивидуальный жилой дом, ул.Пророкова, 51</t>
  </si>
  <si>
    <t>гараж, ул.Смирнова у д.78</t>
  </si>
  <si>
    <t>индивидуальный жилой дом, ул.Шувандиной, 78</t>
  </si>
  <si>
    <t>индивидуальный жилогй дом, ул.4 Ефремковская, 17</t>
  </si>
  <si>
    <t>индивидуальный жилой дом, ул.Свердлова, 29</t>
  </si>
  <si>
    <t>индивидуальный жилой дом, ул.Неждановская, 12</t>
  </si>
  <si>
    <t>индивидуальный жилой дом, ул.4 Дачная, 8/3</t>
  </si>
  <si>
    <t>оборудование сотовой связи, размещаемое на опоре ИПТ, пр.Текстильщиков у д.39 Литер А</t>
  </si>
  <si>
    <t>индивидуальный жилой дом, пер.3 Овражный, 10</t>
  </si>
  <si>
    <t>индивидуальный жилой дом, ул.Плесская кадастровый номер 37:24:030236:70</t>
  </si>
  <si>
    <t>индивидуальный жилой дом, пер.Тенистый, 8</t>
  </si>
  <si>
    <t>лодочная станция, пл.Пушкина</t>
  </si>
  <si>
    <t>индивидуальный жилой дом, ул.2 Депутатская, 51</t>
  </si>
  <si>
    <t>кирпичный гараж, пр. Ленина, во дворе дома №100</t>
  </si>
  <si>
    <t>оборудование видеонаблюдения, перекресток ул. Некрасова и ул. Станкостроителей</t>
  </si>
  <si>
    <t>индивидуального жильщного строительства, ул.Новоавдотьинская, 3</t>
  </si>
  <si>
    <t>гараж, ул.Наговициной-Икрянистовой, у д. 3/7</t>
  </si>
  <si>
    <t>индивидуальный гараж, пер.Фролова, во дворе д.15</t>
  </si>
  <si>
    <t>индивидуальный жилой дом, ул.11 Березниковская, 38</t>
  </si>
  <si>
    <t>индивидуальный жилой дом, ул.4 Новаторская, 62</t>
  </si>
  <si>
    <t>индивидуальный жилой дом, ул.Карьерная, 78</t>
  </si>
  <si>
    <t>индивидуальный жилой дом, ул.5 Районная, 1/32</t>
  </si>
  <si>
    <t>индивидуальный жилой дом, ул. Лермонтова, д.4</t>
  </si>
  <si>
    <t>индивидуальный жилой дом, ул.8 Сосневская,12/48</t>
  </si>
  <si>
    <t>гараж из железобетонных конструкций, ул.Поэта Майорова</t>
  </si>
  <si>
    <t>частный жилой дом, ул.Советская, 81</t>
  </si>
  <si>
    <t>индивидуальный жилой дом, ул.24 Линия, 29/1</t>
  </si>
  <si>
    <t>индивидуальный жилой дом, ул.1 Ефремковская, 2/46</t>
  </si>
  <si>
    <t>части жилого дома, ул.7 Линия, 12</t>
  </si>
  <si>
    <t>жилой дом, пер.4 Чкалова СНТ "Обл.вендиспансер", уч.7</t>
  </si>
  <si>
    <t>часть жилого дома, ул. Академика Мальцева, д.35/21 (кв.1) и индивидуальный жилой дом, пер. Тесный, д.14</t>
  </si>
  <si>
    <t>индивидуальный жилой дом, ул.3 варгинская, 10</t>
  </si>
  <si>
    <t>индивидуальный жилой дом, ул.3 Линия, 14</t>
  </si>
  <si>
    <t>индивидуальный жилой дом, ул.22 Линия, 64</t>
  </si>
  <si>
    <t>жилой дом, ул.1 Зеленстроевская, 12</t>
  </si>
  <si>
    <t>индивидуальный жилой дом, ул.Зубчатая, 17</t>
  </si>
  <si>
    <t>индивидуальный жилой дом, ул.Мануильского, 41</t>
  </si>
  <si>
    <t>индивидуальный жилой дом, ул.1 Ефремковская, 14а</t>
  </si>
  <si>
    <t>жилой дом, ул.Низовая, 17/1</t>
  </si>
  <si>
    <t>жилой дом, ул.9 Сосневская, 14</t>
  </si>
  <si>
    <t>индивидуальные жилые дома, ул. Белозерская, д.36, д.31</t>
  </si>
  <si>
    <t>индивидуальный жилой дом, ул.Кузнецова, 145/11</t>
  </si>
  <si>
    <t>индивидуальный жилой дом, ул.Чихачева, 36</t>
  </si>
  <si>
    <t>садовый домик, ул. П. Большевикова, д.48Б, участок 29, к.н. 37:24:010457:232 и 38 участок, находящийся в СНТ "Строитель-2" по ул. П. Большевикова, д.48Б, к.н.37:24:010457:1</t>
  </si>
  <si>
    <t>индивидуальный жилой дом, ул.4 Березниковская, 12</t>
  </si>
  <si>
    <t>железобетонный гараж, пер.Балаганный</t>
  </si>
  <si>
    <t>жилой дом, ул.Новоавдотьинская, 26</t>
  </si>
  <si>
    <t>нежилое здание, ул.отдельная, 7 стр.1</t>
  </si>
  <si>
    <t>индивидуальный жилой дом, ул.Афанасьева, 56</t>
  </si>
  <si>
    <t>индивидуальный жилой дом, ул.3 Деревенская, 5</t>
  </si>
  <si>
    <t>индивидуальный жилой дом, ул.2 Березниковская, 18</t>
  </si>
  <si>
    <t>индивидуальный жилой дом, ул.8 Минеевская, 26/24</t>
  </si>
  <si>
    <t>индивидуальное жилищное строительство, ул.2 Сосневская, 105а</t>
  </si>
  <si>
    <t>индивидуальный жилой дом, ул. 4 Сосневская, д.46</t>
  </si>
  <si>
    <t>гараж, ул.Громобоя около д.13</t>
  </si>
  <si>
    <t>перенос ВРУ из подвального помещения, ул.10 Проезд, 24/2</t>
  </si>
  <si>
    <t>нежилое помещение, ул.Шошина, 10</t>
  </si>
  <si>
    <t>хозяйственно-бытовые постройки, пескобаза, ул.Смирнова, пескобаза</t>
  </si>
  <si>
    <t>индивидуальный жилой дом, ул.Минская, 119а</t>
  </si>
  <si>
    <t>ГСК "Харинка", гаражный бокс №45, ул.2 Лагерная, 59</t>
  </si>
  <si>
    <t>офисное здание, ул.Бубнова, 5</t>
  </si>
  <si>
    <t>индивидуальный жилой дом, ул.4 Сосневская, 27</t>
  </si>
  <si>
    <t>индивидуальный жилой дом, пер.6 Линейный 6</t>
  </si>
  <si>
    <t>индивидуальный жилой дом, ул. 5 Полевая, д.57</t>
  </si>
  <si>
    <t>жилой дом, ул.2 Балинская, 9</t>
  </si>
  <si>
    <t>храм святого мученика Ионна Воина, ул.Революционная, у д.20</t>
  </si>
  <si>
    <t>индивидуальный жилой дом, ул.Колхозная, 35/14</t>
  </si>
  <si>
    <t>части жилого дома, ул.10 Линия, 32</t>
  </si>
  <si>
    <t>индивидуальный жилой дом, ул.Добролюбова, 10/14</t>
  </si>
  <si>
    <t>жилой дом, ул.21 Линия, 48</t>
  </si>
  <si>
    <t>магазин, ул.Шошина, у д.19</t>
  </si>
  <si>
    <t>жилой дом, ул.20 Линия, 88</t>
  </si>
  <si>
    <t>частный жилой дом, ул.Зверева, 6</t>
  </si>
  <si>
    <t>гараж, ул.Ермака, во дворе д.31</t>
  </si>
  <si>
    <t>продовольственный павильон, ул.Ташкентская, 81а</t>
  </si>
  <si>
    <t>садовый домик, ул.П.Большевикова СНТ "Меланжист-23" уч.20</t>
  </si>
  <si>
    <t>гараж, ул.Жиделева у д.29, ГСК Зима №93, бокс 4</t>
  </si>
  <si>
    <t>индивидуальный жилой дом, ул.Городская, 76/21</t>
  </si>
  <si>
    <t>гараж, ул.Балахнина, ГСК "Ледянка-2" бокс 3</t>
  </si>
  <si>
    <t>индивидуальный жилой дом, ул.1 Вишневая, участок 3</t>
  </si>
  <si>
    <t>насосная КНС заглубленная, ул.8 Минеевская, в районе дома 69</t>
  </si>
  <si>
    <t>КС-93, м.Курьяново, ул.Старокурьяновская, НС ОАО "Совхоз"Тепличный"</t>
  </si>
  <si>
    <t>газораспределительный пункт, ул.Средняя</t>
  </si>
  <si>
    <t xml:space="preserve">ГРП-121, пр. Строителей, у д.102 </t>
  </si>
  <si>
    <t>нежилое помещение (котельная), ул.Короткова, 48</t>
  </si>
  <si>
    <t>остановочный павильон, микрорайон ТЭЦ-3, у дома 12</t>
  </si>
  <si>
    <t>административное здание, пр.Строителей, у дома 80</t>
  </si>
  <si>
    <t>здание автосервиса, ул.Поляковой</t>
  </si>
  <si>
    <t>рекламный щит, пр.Ленина у д.33</t>
  </si>
  <si>
    <t>рекламная конструкция, ул.Смирнова, напротив АЗС Плюс №307</t>
  </si>
  <si>
    <t>рекламная конструкция, ул.Велижская, у дома 58</t>
  </si>
  <si>
    <t>рекламная конструкция, ул.Полка "Нормандия-Неман", напротив д.55</t>
  </si>
  <si>
    <t>рекламная конструкция, ул.Куконковых, у дома 150</t>
  </si>
  <si>
    <t>рекламная конструкция, ул.Лежневская, у дома 44</t>
  </si>
  <si>
    <t>рекламная конструкция, микрорайон ДСК, у дома 5</t>
  </si>
  <si>
    <t>Объект сотовой связи (донос документов), ул.Хвойная, у д.1</t>
  </si>
  <si>
    <t>объект сотовой связи, Микрорайон ТЭЦ-3 у д.1</t>
  </si>
  <si>
    <t>объект сотовой связи, ул.Окуловой у д. 12/88</t>
  </si>
  <si>
    <t>Объект сотовой связи (донос документов), Сосневский проезд, у д.1В</t>
  </si>
  <si>
    <t>индивидуальный жилой дом, ул.Постышева, 37</t>
  </si>
  <si>
    <t>индивидуальный жилой дом, пер.2 Беляницкий, 10</t>
  </si>
  <si>
    <t>жилой дом, ул.10 Сосневская, 78</t>
  </si>
  <si>
    <t>индивидуальный жилой дом, пер.2 Высоковольтный, 17/20</t>
  </si>
  <si>
    <t>жилой дом, ул.Красная, 33</t>
  </si>
  <si>
    <t>индивидуальный жилой дом, ул.Семейная, 8</t>
  </si>
  <si>
    <t>базовая станция сотовой связи, ул.Володиной, 8</t>
  </si>
  <si>
    <t>базовая станция сотовой связи, ул.Ташкентская, 84а</t>
  </si>
  <si>
    <t>индивидуальный жилой дом, ул.Бригадная, 17</t>
  </si>
  <si>
    <t>индивидуальный жилой дом, ул.Зубчатая, 26</t>
  </si>
  <si>
    <t>индивидуальный жилой дом, ул.Кирпичная, 30/20</t>
  </si>
  <si>
    <t>нежилые помещения (гаражи), г. Иваново, ул. Новая, ГСК-5, около д.10</t>
  </si>
  <si>
    <t>индивидуальный жилой дом, ул.Привольная (сзади дома 15 по ул.Изобретателей)</t>
  </si>
  <si>
    <t>частный жилой дом, ул.1 Сусанина, 32</t>
  </si>
  <si>
    <t>гараж, ул.Шубиных, 26а, стр.7</t>
  </si>
  <si>
    <t>индивидуальный жилой дом, ул.Ильинская, 8, д.Афанасово</t>
  </si>
  <si>
    <t>гараж, ул.Семенчикова, 14 стр.1</t>
  </si>
  <si>
    <t>индивидуальный жилой дом, ул.13 Линия, 25</t>
  </si>
  <si>
    <t>жилой дом, ул.Гористая, 42</t>
  </si>
  <si>
    <t>частный жилой дом , ул. Апрельская, д.22</t>
  </si>
  <si>
    <t>гараж, ул.Шубиных, 21, строение 2</t>
  </si>
  <si>
    <t>часть жилого дома, ул.Типографская, 49</t>
  </si>
  <si>
    <t>индивидуальный жилой дом, ул.3 Парковская, 78</t>
  </si>
  <si>
    <t>насосная в СНТ "Энергетик", ул.Соликамская</t>
  </si>
  <si>
    <t>индивидуальный жилой дом, ул.Краснофлотская, 7</t>
  </si>
  <si>
    <t>индивидуальные жилые дома, Совхоз "ОРС",7А, земельный участок №13</t>
  </si>
  <si>
    <t>часть жилого дома, ул.4 Новаторская, д.58, кв.2 (пом. 4,5,6,7)</t>
  </si>
  <si>
    <t>индивидуальный жилой дом, ул.Генерала Хлебникова, 49</t>
  </si>
  <si>
    <t>жилой дом, ул.Рыбинская, 50</t>
  </si>
  <si>
    <t>индивидуальный жилой дом, ул.3 Новаторская, 33</t>
  </si>
  <si>
    <t>индивидуальные жилые дома, д. Беляницы, ул. Луговая, д.15 и д.17</t>
  </si>
  <si>
    <t>индивидуальный жилой дом, ул.3 Линия, 13</t>
  </si>
  <si>
    <t>индивидуальный жилой дом, ул.1 Подьельновская, 12</t>
  </si>
  <si>
    <t>индивидуальный жилой дом, ул.Мальцева, 59</t>
  </si>
  <si>
    <t>аптека, ул.4 Курьяновская</t>
  </si>
  <si>
    <t>гараж, ул.Б.Хмельницкого, во дворе домов 7, 9</t>
  </si>
  <si>
    <t>индивидуальный жилой дом, ул.Рядовая, 27</t>
  </si>
  <si>
    <t>индивидуальный жилой дом, ул.2 Ягодная, напротив дома 8</t>
  </si>
  <si>
    <t>индивидуальный жилой дом, ул. Петровская,21 д.Афанасово</t>
  </si>
  <si>
    <t>индивидуальный жилой дом, ул.6 Сосневская, 45</t>
  </si>
  <si>
    <t>индивидуальный жилой дом, ул.21 Линия, 10</t>
  </si>
  <si>
    <t>индивидуальный жилой дом, пер.1 Линейный, 4</t>
  </si>
  <si>
    <t>индивидуальный жилой дом, ул.7 Кубанская, 28</t>
  </si>
  <si>
    <t>индивидуальный жилой дом, пер.Березниковский, 3</t>
  </si>
  <si>
    <t>жилой дом в СНТ "Киповец", ул.4 Курьяновская, 37</t>
  </si>
  <si>
    <t>строительство жилого дома, ул.4 Курьяновская, 35 СНТ "Киповец"</t>
  </si>
  <si>
    <t>жилой дом, ул 2-я Нагорная 1А</t>
  </si>
  <si>
    <t>индивидуальный жилой дом, ул.Черемуховая, у д.5 (кадастровый номер 37:24:020661:51)</t>
  </si>
  <si>
    <t>индивидуальный жилой дом, ул.Рябиновая, 4</t>
  </si>
  <si>
    <t>жилой дом, ул.Якова Гарелина, 62а</t>
  </si>
  <si>
    <t>жилые дома, ул. 7 Минеевская, д.50/9 и д.52/8</t>
  </si>
  <si>
    <t>индивидуальный жилой дом, ул.4 Сокольская, 33-а</t>
  </si>
  <si>
    <t>стационарный пост полиции, микрорайон ТЭЦ-3, у дома 8</t>
  </si>
  <si>
    <t>фонтан, ул.Набережная в районе д.7а</t>
  </si>
  <si>
    <t>индивидуальный жилой дом, ул.Городская, 92/32</t>
  </si>
  <si>
    <t>жилой дом, ул.3 Подъельновская, 12</t>
  </si>
  <si>
    <t>здание медицинского центра, пр.Строителей, 118</t>
  </si>
  <si>
    <t>индивидуальный жилой дом, ул.Мякишева, 34</t>
  </si>
  <si>
    <t>индивидуальный жилой дом, ул.Красноярская, 11/9</t>
  </si>
  <si>
    <t>садовый жилой домик, ул.2 Отрадная, 44, уч.7</t>
  </si>
  <si>
    <t>жилой дом, ул.Постышева, 41/23</t>
  </si>
  <si>
    <t>гараж, ул.Парижской Коммуны, 9 стр.6</t>
  </si>
  <si>
    <t>индивидуальный жилой дом, ул.Карьерная, 51</t>
  </si>
  <si>
    <t>индивидуальный жилой дом, ул.8 Вишневая, 3</t>
  </si>
  <si>
    <t>частный жилой дом, ул. Пророкова, д.30</t>
  </si>
  <si>
    <t>индивидуальный жилой дом, ул.Шувандиной, 36</t>
  </si>
  <si>
    <t>индивидуальный жилой дом, ул.14 Линия, 65</t>
  </si>
  <si>
    <t>жилой дом, ул.Старокурьяновская, 44, кв.2</t>
  </si>
  <si>
    <t>индивидуальный жилой дом, ул.Краснофлотская, 41</t>
  </si>
  <si>
    <t>жилой дом, 6 ефремковская, 21</t>
  </si>
  <si>
    <t>индивидуальный гараж, ул.1 Полевая</t>
  </si>
  <si>
    <t>индивидуальный жилой дом, ул.8 Сосневская, 53/49</t>
  </si>
  <si>
    <t>индивидуальный жилой дом, ул.Парашютная, 11</t>
  </si>
  <si>
    <t>жилой дом, ул.3 Ефремковская, 15</t>
  </si>
  <si>
    <t>индивидуальный жилой дом, ул.2 Балинская, 15/5</t>
  </si>
  <si>
    <t>индивидуальный жилой дом, ул.3 Литейная, 18</t>
  </si>
  <si>
    <t>индивидуальный жилой дом, ул.Рыбинская, 76/27 кв.2</t>
  </si>
  <si>
    <t>административное здание, ул.Бубнова, 68</t>
  </si>
  <si>
    <t>индивидуальный жилой дом, ул.Челышева, 14</t>
  </si>
  <si>
    <t>часть жилого дома, ул.3 Варгинская, 13а</t>
  </si>
  <si>
    <t>индивидуальный жилой дом, ул.2 Продольная, 17</t>
  </si>
  <si>
    <t>индивидуальный жилой дом, ул. 3 Курьяновская, СНТ "Строитель"</t>
  </si>
  <si>
    <t>индивидуальный жилой дом, ул.Хвойная, 15</t>
  </si>
  <si>
    <t>индивидуальный жилой дом, ул.6 Сосневская, 89</t>
  </si>
  <si>
    <t>канализационная насосная станция, ул.2 Талицкая, в районе домов №4,6</t>
  </si>
  <si>
    <t>1.3.1.4.2.1.</t>
  </si>
  <si>
    <t>Воздушные линии на железобетонных опорах изолированным алюминиевым проводом сечением от 50 до 100 квадратных мм включительно одноцепные</t>
  </si>
  <si>
    <t>магазин розничной торговли, ул.Рабфаковская , у д.19</t>
  </si>
  <si>
    <t>склад, ул.Якова Гарелина, 112 (кад№:70)</t>
  </si>
  <si>
    <t>магазин розничной торговли, ул.Ивановская, 61/2</t>
  </si>
  <si>
    <t>индивидуальный жилой дом, ул.Генерала Хлебникова, 29</t>
  </si>
  <si>
    <t>автомойки, ул.Кузнецова, у д.193</t>
  </si>
  <si>
    <t>частный жилой дом, ул. 5 Ефремковская, д.26/12 (литер А.А1)</t>
  </si>
  <si>
    <t>индивидуальный жилой дом, ул.4 Кубанская, 32</t>
  </si>
  <si>
    <t>садовые домики, пер. 2 Торфяной, СНТ "Мебельщик", уч.4 (к.н. 37:24:040910:192), уч.101 (к.н. 37:24:040910:149)</t>
  </si>
  <si>
    <t>Гаражи, микраройон ДСК у д.5 (к.н. 37:24:010455:48, 37:05:030574:71, 37:24:010455:46, 37:24:010455:47)</t>
  </si>
  <si>
    <t>садовые домики по ул. 1 Водопроводная, СНТ "Водопроводчик", участок 83 и 84</t>
  </si>
  <si>
    <t>магазин розничной торговли, ул.Б.Хмельницкого, 49</t>
  </si>
  <si>
    <t>гараж и склад по ул. П. Коммуны, д.141</t>
  </si>
  <si>
    <t>многоэтажный многоквартирный дом, тупик Дальний, 7а</t>
  </si>
  <si>
    <t>магазин розничной торговли, на пересечении ул.23 Линия и ул.Поселковая</t>
  </si>
  <si>
    <t>нежилых помещений, складов, офиса, котельной, ул. Смирнова, 100</t>
  </si>
  <si>
    <t>клуб многоцелевого и специализированного назначения с ограничением по времени работы, пересечение ул.Люлина и ул.Полка "Нормандия-Неман"</t>
  </si>
  <si>
    <t>здания центра обслуживания туристов с бассейном, ул.2 Уводьстроевская</t>
  </si>
  <si>
    <t>аптека, ул.8 Минеевская</t>
  </si>
  <si>
    <t>магазин, ул.Афанасьева, 34</t>
  </si>
  <si>
    <t>индивидуальный жилой дом, ул.15 Линия, 23</t>
  </si>
  <si>
    <t>административное здание, ул.П.Большевикова кад №37:24:010450:776</t>
  </si>
  <si>
    <t>магазин "Пятерочка", ул.2 Лагерная, 57 пом 1001</t>
  </si>
  <si>
    <t>1.3.2.4.1.1.</t>
  </si>
  <si>
    <t>Воздушные линии на железобетонных опорах неизолированным алюминиевым проводом сечением до 50 квадратных мм включительно одноцепные</t>
  </si>
  <si>
    <t>складское помещение, пер.2 Балинский, 57</t>
  </si>
  <si>
    <t>2.1.2.1.1.1.</t>
  </si>
  <si>
    <t>Кабельные линии в траншеях многожильные с резиновой или пластмассовой изоляцией сечением провода до 50 квадратных мм включительно с одним кабелем в траншее</t>
  </si>
  <si>
    <t>газораспреление пункт грп №222, пер.Ярмарочный</t>
  </si>
  <si>
    <t>газораспреление пункт грп №210, ул.Парижской Коммуны рядом с д.13</t>
  </si>
  <si>
    <t>2.1.2.1.1.2.</t>
  </si>
  <si>
    <t>Кабельные линии в траншеях многожильные с резиновой или пластмассовой изоляцией сечением провода до 50 квадратных мм включительно с двумя кабелями в траншее</t>
  </si>
  <si>
    <t>газораспределительный пункт, ул.Шошина, рядом с д.4</t>
  </si>
  <si>
    <t>газораспреление пункт грп №115, ул.Смирнова, рядом с д.85</t>
  </si>
  <si>
    <t>ШГРП-52, м.Отрадное</t>
  </si>
  <si>
    <t>газораспреление пункт грп №206, ул.Велижская, рядом с д.47</t>
  </si>
  <si>
    <t>ГРП №224, ул.танкиста Белороссова рядом с д.32</t>
  </si>
  <si>
    <t>газораспреление пункт грп №132, ул.Демьяна Бедного, рядом с д.5</t>
  </si>
  <si>
    <t>газораспреление пункт грп №108, ул.2 Лагерная, во дворе д.55,57</t>
  </si>
  <si>
    <t>гараж, ул.Любимова, у дома 18</t>
  </si>
  <si>
    <t>газораспределительный пункт, ул.3 Сосневская во дворе д.137,139</t>
  </si>
  <si>
    <t>газораспределительный пункт грп-106, ул.Маршала Жаворонкова, во вдоре д.3</t>
  </si>
  <si>
    <t>2.1.2.1.2.2.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</si>
  <si>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двумя кабелями в траншее</t>
  </si>
  <si>
    <t>магазин "Пятерочка", ул.Шубиных, 12, пом.1001</t>
  </si>
  <si>
    <t>магазин, ул.Ташкентская, 87</t>
  </si>
  <si>
    <t>Административное здание, ул. 10 Августа, 19</t>
  </si>
  <si>
    <t>храм в честь Святителя Луки Крымского, ул.Любимова, 1</t>
  </si>
  <si>
    <t>2.1.2.1.3.2.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</si>
  <si>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двумя кабелями в траншее</t>
  </si>
  <si>
    <t>индивидуальный жилой дом, ул.Полтавская, 18</t>
  </si>
  <si>
    <t>индивидуальный жилой дом, ул.10 Минеевская, 41</t>
  </si>
  <si>
    <t>административное здание, п/о 14между д.252 и 267</t>
  </si>
  <si>
    <t>многоквартирный жилой дом, пер.Педагогический, 8/8 (д.6)</t>
  </si>
  <si>
    <t>многоквартирный жилой дом, ул.Постышева, 12</t>
  </si>
  <si>
    <t>нежилое помещение, ул.Постышева, 58 пом.1001</t>
  </si>
  <si>
    <t>гараж с бытовыми помещениями, ул.Колотилова, 51</t>
  </si>
  <si>
    <t>магазин, пр.Текстильщиков, 115</t>
  </si>
  <si>
    <t>магазин "Как Раз", пр.Строителей, 104</t>
  </si>
  <si>
    <t>складское помещение, ул.Минская, у д.120б</t>
  </si>
  <si>
    <t>индивидуальный жилой дом, ул.Коноховская, 9</t>
  </si>
  <si>
    <t>2.1.2.1.3.4.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</si>
  <si>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четырьмя кабелями в траншее</t>
  </si>
  <si>
    <t>склад и АЗС №110, ул. Минская, у д.126</t>
  </si>
  <si>
    <t>многоквартирный жилой дом с встроено- пристроенными пом, ул.Короткова, 48</t>
  </si>
  <si>
    <t>2.1.2.1.3.5.</t>
  </si>
  <si>
    <t>Кабельные линии в траншеях многожильные с резиновой или пластмассовой изоляцией сечением провода от 100 до 200 квадратных мм включительно  с количеством кабелей в траншее более четырех</t>
  </si>
  <si>
    <t>многоквартирный жилой дом, ул.Зверева (кадастровый №37:24:040219:152)</t>
  </si>
  <si>
    <t>2.1.2.1.4.2.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</si>
  <si>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двумя кабелями в траншее</t>
  </si>
  <si>
    <t>КЛ 0,4 кВ и ВРУ 0,4 кВ здания паркинга, ул. Карла Маркса, 8 (кад. 37:24:020133:309)</t>
  </si>
  <si>
    <t>2.1.2.1.4.5.</t>
  </si>
  <si>
    <t>Кабельные линии в траншеях многожильные с резиновой или пластмассовой изоляцией сечением провода от 200 до 250 квадратных мм включительно  с количеством кабелей в траншее более четырех</t>
  </si>
  <si>
    <t>2.1.2.2.2.2.</t>
  </si>
  <si>
    <t>Кабельные линии в траншеях многожильные с бумажной изоляцией сечением провода от 50 до 100 квадратных мм включительно с двумя кабелями в траншее</t>
  </si>
  <si>
    <t>гостиница, ул.Батурина</t>
  </si>
  <si>
    <t>2.1.2.2.3.2.</t>
  </si>
  <si>
    <t>Кабельные линии в траншеях многожильные с бумажной изоляцией сечением провода от 100 до 200 квадратных мм включительно с двумя кабелями в траншее</t>
  </si>
  <si>
    <t>малоэтажные жилые дома, ул.5 Южная</t>
  </si>
  <si>
    <t>склад, ул.13 Березниковская, 1д</t>
  </si>
  <si>
    <t>многоквартирный жилой дом со встроено-пристроенными помещениями общественного назначения, в т.ч. закрытой автостоянкой и гаражами, ул.Профсоюзная, литер 3</t>
  </si>
  <si>
    <t>2.1.2.2.4.4.</t>
  </si>
  <si>
    <t>Кабельные линии в траншеях многожильные с бумажной изоляцией сечением провода от 200 до 250 мм квадратных мм включительно с четырьмя кабелями в траншее</t>
  </si>
  <si>
    <t>2.6.2.1.3.2.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</si>
  <si>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двумя трубами в скважине</t>
  </si>
  <si>
    <t>2.6.2.1.3.5.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</si>
  <si>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количеством труб в скважине более четырех</t>
  </si>
  <si>
    <t>2.6.2.1.4.4.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</si>
  <si>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четырьмя трубами в скважине</t>
  </si>
  <si>
    <t>2.6.2.1.4.5.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</si>
  <si>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количеством труб в скважине более четырех</t>
  </si>
  <si>
    <t>2.6.2.2.3.2.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</si>
  <si>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двумя трубами в скважине</t>
  </si>
  <si>
    <t>2.6.2.2.3.4.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</si>
  <si>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четырьмя трубами в скважине</t>
  </si>
  <si>
    <t>2.6.2.2.4.5.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</si>
  <si>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количеством труб в скважине более четырех</t>
  </si>
  <si>
    <t>4.1.1.3.1.</t>
  </si>
  <si>
    <t>Однотрансформаторные подстанции (за исключением РТП) мощностью от 100 до 250 кВА включительно столбового/мачтового типа</t>
  </si>
  <si>
    <t>6/0,4</t>
  </si>
  <si>
    <t>4.1.1.3.2.</t>
  </si>
  <si>
    <t>Однотрансформаторные подстанции (за исключением РТП) мощностью от 100 до 250 кВА включительно шкафного или киоскового типа</t>
  </si>
  <si>
    <t>склад, ул. Якова Гарелина, д.112(кад:70)
склад,ул.Якова Гарелина, 112(кад.:72)
ТП-1074</t>
  </si>
  <si>
    <t>склад, ул.Минская, у д.134</t>
  </si>
  <si>
    <t>ВЛ</t>
  </si>
  <si>
    <t>6-10.</t>
  </si>
  <si>
    <t>КЛ</t>
  </si>
  <si>
    <t>1.3.1.4.1.1</t>
  </si>
  <si>
    <t>ШГРП-269, пер.12 Линейный</t>
  </si>
  <si>
    <t>ГРП №3, ул.Кольчугинская, рядом с 2А</t>
  </si>
  <si>
    <t>газораспреление пункт грп №122, пр.Строителей, рядом с д.63</t>
  </si>
  <si>
    <t>газораспреление пункт грп №130, ул.Панина, рядом с д.21</t>
  </si>
  <si>
    <t>АЗС №103, ул.4 Завокзальная, 40а</t>
  </si>
  <si>
    <t>объект связи (опора разборного типа), ул.3 Петрозаводская, у дома 3</t>
  </si>
  <si>
    <t>ВРУ антенно-мачтового сооружения связи, г.Иваново ул.Весенняя, у д.4</t>
  </si>
  <si>
    <t>ВРУ антенно-мачтового сооружения связи, ул.Лежневская, у дома 189</t>
  </si>
  <si>
    <t>жилой дом, ул.10 Проезд, 23</t>
  </si>
  <si>
    <t>гаражи боксового типа, ул.Павла Большевикова, 27</t>
  </si>
  <si>
    <t>ж/б гараж, ул.Якова Гарелина, у д.12</t>
  </si>
  <si>
    <t>индивидуальный жилой дом, ул.Неверова, 9</t>
  </si>
  <si>
    <t>индивидуальный жилой дом, ул.5 Ефремковская, 34</t>
  </si>
  <si>
    <t>гараж, ул.2 Лагерная, 59 ГСК "Харинка" бокс 58</t>
  </si>
  <si>
    <t>индивидуальный жилой дом, ул.Герасима Фейгина, 48</t>
  </si>
  <si>
    <t>индивидуальный жилой дом, ул. Апрельская 24</t>
  </si>
  <si>
    <t>индивидуальный жилой дом, ул.Революции 1905 г. д 23</t>
  </si>
  <si>
    <t>индивидуальный жилой дом, ул.Красноярская, 49</t>
  </si>
  <si>
    <t>жилой дом, ул.6 Сосневская, 117/34</t>
  </si>
  <si>
    <t>индивидуальный жилой дом, пер.Валдайский, 5а</t>
  </si>
  <si>
    <t>гараж, ул.Шубиных во дворе д.22</t>
  </si>
  <si>
    <t>индивидуального жилого дома, ул.1 Газетная, 15</t>
  </si>
  <si>
    <t>индивидуальный жилой дом, пер.Фонарный, 13</t>
  </si>
  <si>
    <t>жилой дом блокировнной застройки, ул.3 Сосневская, 115/12</t>
  </si>
  <si>
    <t>индивидуальный жилой дом, ул.Ручейная, 16/18</t>
  </si>
  <si>
    <t>жилой дом, ул.Демьяна Бедного, 52</t>
  </si>
  <si>
    <t>индивидуальный жилой дом, ул.Городская, 35</t>
  </si>
  <si>
    <t>часть жилого дома, ул.6 Минеевская, 21</t>
  </si>
  <si>
    <t>индивидуальный жилой дом, ул.Рыбинская, 55</t>
  </si>
  <si>
    <t>индивидуальный жилой дом, пер.Минеевский, 7</t>
  </si>
  <si>
    <t>гараж, ул.Павла Большевикова, ГСК "Фортуна" пом.32</t>
  </si>
  <si>
    <t>жилой дом, ул.1 Сосневская, 7</t>
  </si>
  <si>
    <t>гаражи, ул.Косякова</t>
  </si>
  <si>
    <t>ГСК №88 (30 боксов) по адресу: г. Иваново, ул. 4-я Деревенская (у дома №62)</t>
  </si>
  <si>
    <t>индивидуальный жилой дом, ул.Полка "Нормандия-Неман", 68</t>
  </si>
  <si>
    <t>ГК №74, ул.Огородная</t>
  </si>
  <si>
    <t>индивидуального жилого дома, ул.9 Сосневская, 94</t>
  </si>
  <si>
    <t>жилой дом, ул.6 Линия, 6/19</t>
  </si>
  <si>
    <t>индивидуальный жилой дом, ул.Г.Хлебникова, 83</t>
  </si>
  <si>
    <t>индивидуальный жилой дом, ул.Революционная, 41</t>
  </si>
  <si>
    <t>жилой дом, ул.Красная, 22</t>
  </si>
  <si>
    <t>гараж, ул.Кудряшова, у д.110</t>
  </si>
  <si>
    <t>жилой дом, ул.2 Набережная, 55</t>
  </si>
  <si>
    <t>индивидуальный жилой дом, ул.6 Проезд, 22</t>
  </si>
  <si>
    <t>жилой дом, ул.9 Сосневская, 17</t>
  </si>
  <si>
    <t>жилой дом, ул.1 Чапаева, 34</t>
  </si>
  <si>
    <t>индивидуальный жилой дом, ул.8 Сосневская, 107-а</t>
  </si>
  <si>
    <t>жилой дом, пр.Текстильный, 5</t>
  </si>
  <si>
    <t>индивидуальный жилой дом, ул.Минская, 145</t>
  </si>
  <si>
    <t>жилой дом, ул.14 Линия, 60</t>
  </si>
  <si>
    <t>нежилое помещение, ул.Суворова, 9 пом 1002</t>
  </si>
  <si>
    <t>жилой дом, ул.1 Сахалинская, 14</t>
  </si>
  <si>
    <t>индивидуальный жилой дом, ул.Веретенная, 30</t>
  </si>
  <si>
    <t>индивидуальный жилой дом, ул.Белозерская, 21</t>
  </si>
  <si>
    <t>нежилое здание, ул.1 Лагерная, 3-Б</t>
  </si>
  <si>
    <t>индивидуальный жилой дом, ул.1 Березниковская, 14/8</t>
  </si>
  <si>
    <t>гараж, ул.Лежневская,158А</t>
  </si>
  <si>
    <t>жилой дом, ул.Карьерная, 48</t>
  </si>
  <si>
    <t>садовый дом, ул.4 Балинская, уч 12, снт кс 40 лет Октября</t>
  </si>
  <si>
    <t>индивидуальный гараж, ул.Карла Маркса , 44, кв.1 (во дворе дома)</t>
  </si>
  <si>
    <t>гараж, ул.1 Меланжевая, у д.4 стр 2</t>
  </si>
  <si>
    <t>часть жилого дома, ул.4 Деревенская, 6/3</t>
  </si>
  <si>
    <t>часть жилого дома, ул.Минская, 30 кв. 2</t>
  </si>
  <si>
    <t>жилой дом, ул.Парижской Коммуны, 101/75</t>
  </si>
  <si>
    <t>индивидуальный жилой дом, ул.Новосибирская, 49</t>
  </si>
  <si>
    <t>индивидуальный жилой дом, ул.24 Линия, 52</t>
  </si>
  <si>
    <t>часть жилого дома, ул.Каравайковой, 110</t>
  </si>
  <si>
    <t>индивидуальный жилой дом, ул.2 Южная, 35/13</t>
  </si>
  <si>
    <t>жилой дом, ул.7 Минеевская, 26/12</t>
  </si>
  <si>
    <t>индивидуальный жилой дом, ул.2 Сосневская, 42</t>
  </si>
  <si>
    <t>часть жилого дома, ул.Б.Воробьевская, 64/23, кв.2</t>
  </si>
  <si>
    <t>индивидуальный жилой дом, ул.Кольчугинская, 32</t>
  </si>
  <si>
    <t>индивидуальный жилой дом, ул.Городская, 78</t>
  </si>
  <si>
    <t>жилой дом, ул.Розы Люксембург, 36</t>
  </si>
  <si>
    <t>гараж, пр. Текстильщиков, д. 44В, стр. 1</t>
  </si>
  <si>
    <t>гараж, ул.Поселковая, ГСК 93, бокс 1</t>
  </si>
  <si>
    <t>индивидуальный гараж, ул.Войкова, во дворе д.40</t>
  </si>
  <si>
    <t>гараж, ул.Огородная, у дома 5</t>
  </si>
  <si>
    <t>индивидуальный жилой дом, пер.9 Линейный, 57</t>
  </si>
  <si>
    <t>жилой дом, ул.21 Линия, 69</t>
  </si>
  <si>
    <t>индивидуальный гараж, ул.Лежневская, у д.155</t>
  </si>
  <si>
    <t>индивидуальный жилой дом, ул.Афанасьева, 20</t>
  </si>
  <si>
    <t>жилой дом, ул.3 Ручейная, 12/10</t>
  </si>
  <si>
    <t>индивидуальный жилой дом, ул.3 Дачная, 10</t>
  </si>
  <si>
    <t>гараж, ул.Кавалерийская, радом с д.52</t>
  </si>
  <si>
    <t>часть жилого дома, ул.Минская, 167-2</t>
  </si>
  <si>
    <t>жилой дом, ул.2 Кубанская, 45</t>
  </si>
  <si>
    <t>индивидуальный жилой дом, ул.2 Запрудная, 69</t>
  </si>
  <si>
    <t>станция тех обслуживания, ул.Короткова, 1а</t>
  </si>
  <si>
    <t>индивидуальный гараж, ул.Танкиста Александрова, у д.3</t>
  </si>
  <si>
    <t>индивидуальный жилой дом, ул.20 Линия, 56/41</t>
  </si>
  <si>
    <t>гараж, ул.Ташкентская, у дома 11</t>
  </si>
  <si>
    <t>часть жилого дома, ул.8 Минеевская,37/66</t>
  </si>
  <si>
    <t>административное здание, Кохомское шоссе, у д.7Б</t>
  </si>
  <si>
    <t>рекламная конструкция, ул.Лежневская, у дома 119</t>
  </si>
  <si>
    <t>антенно-мачтовое сооружение связи, П/О14, у дома 2</t>
  </si>
  <si>
    <t>магазин ВРУ, ул.Генерала Хлебникова, у д 12</t>
  </si>
  <si>
    <t>Летнее кафе (долнос дкументов: выска из ЕГРЮЛ, схема), пр. Ленина,8А</t>
  </si>
  <si>
    <t>административное здание, 30 Микрорайон, у д.3</t>
  </si>
  <si>
    <t>автосалон, ул. Фрунзе, у д.89</t>
  </si>
  <si>
    <t>базовая станция сотовой связи, м.Горино, ул.2 Сусанина/ул.Шишкина</t>
  </si>
  <si>
    <t>рекламная конструкция, стелла, пересечение ул.Носова и ул.Свободы</t>
  </si>
  <si>
    <t>Отпаечная линия ВЛ 0,4 кВ и ВРУ 0,4 кВ нежилого здания, ул.Лежневская, 166</t>
  </si>
  <si>
    <t>индивидуальный жилой дом, ул.Каравайковой, 110</t>
  </si>
  <si>
    <t>индивидуальный жилой дом, ул.Тезинская, 14/3</t>
  </si>
  <si>
    <t>базовая станция сотовой связи, пер.5-й Коноховский (вблизи зем участка кн 37:24:020685:61)</t>
  </si>
  <si>
    <t>базовая станция сотовой связи, Кохомское шоссе, 25а</t>
  </si>
  <si>
    <t>базовая станция сотовой связи, ул.Кудряшова, у д.100</t>
  </si>
  <si>
    <t>гаражный бокс, ул.Суворова ГСК "Монтажник", бокс 8</t>
  </si>
  <si>
    <t>гараж, ул.Кузнецова, во дворе дома 98а</t>
  </si>
  <si>
    <t>часть жилого дома, ул.19 Линия, 49</t>
  </si>
  <si>
    <t>жилой дом, пер.1 Подъельновский, 7-2</t>
  </si>
  <si>
    <t>жилой дом, ул.4 Сосневская, 111</t>
  </si>
  <si>
    <t>индивидуальный жилой дом, ул.3 Чапаева, 45/5</t>
  </si>
  <si>
    <t>индивидуальный жилой дом, ул.2 Ростовская, 9</t>
  </si>
  <si>
    <t>жилой дом, ул.Окуловой, 15</t>
  </si>
  <si>
    <t>гараж, г.Иваново в районе Тепличного комбината СПК "Ивановский" бокс №60</t>
  </si>
  <si>
    <t>индивидуальный жилой дом, ул.6 Сосневская, 41</t>
  </si>
  <si>
    <t>индивидуальный жилой дом, ул.4 Сосневская, 64</t>
  </si>
  <si>
    <t>индивидуальный жилой дом, ул.3 Ефремковская, 8/7</t>
  </si>
  <si>
    <t>гараж, ул.Комсомольская, 39 стр.1</t>
  </si>
  <si>
    <t>индивидуальный жилой дом, ул.12 Сосневская, 6</t>
  </si>
  <si>
    <t>индивидуальный жилой дом, ул.Пионерская, 6</t>
  </si>
  <si>
    <t>жилой дом, ул.3 Ручейная, 20</t>
  </si>
  <si>
    <t>жилой дом, ул.6 Кубанская, 11</t>
  </si>
  <si>
    <t>часть жилого дома, ул.3 Земледельческая, 67</t>
  </si>
  <si>
    <t>жилой дом, ул.3 Ручейная, 18</t>
  </si>
  <si>
    <t>часть жилого дома, ул.2 Березниковская, 28</t>
  </si>
  <si>
    <t>индивидуальный жилой дом, ул.Генерала Горбатого, 46</t>
  </si>
  <si>
    <t>индивидуальный гараж, ул.Громобоя, у д.13</t>
  </si>
  <si>
    <t>жилой дом, ул.Рыбинская, 43</t>
  </si>
  <si>
    <t>жилой дом, ул.Киевская, 19</t>
  </si>
  <si>
    <t>жилой дом, ул.Черниковых, 48</t>
  </si>
  <si>
    <t>частный жилой дом, ул.Красная, 26/15</t>
  </si>
  <si>
    <t>жилой дом, ул.Городская, 32/27</t>
  </si>
  <si>
    <t>индивидуальный жилой дом, ул.Носова, 14а</t>
  </si>
  <si>
    <t>индивидуальный жилой дом, ул.Большая Ворбьевская, 21/21</t>
  </si>
  <si>
    <t>индивидуальный жилой дом, ул.Некрасова, 34/1</t>
  </si>
  <si>
    <t>гараж, ул.Колотилова у ГСК №11</t>
  </si>
  <si>
    <t>гараж, ул.Ташкентская кад.№37:24:040136:37</t>
  </si>
  <si>
    <t>индивидуальный жилой дом, ул.2 Моховая, 23</t>
  </si>
  <si>
    <t>здание делового управление, ул.Ивановская, 97/31</t>
  </si>
  <si>
    <t>жилой дом, ул.Курьяновский проезд, 2</t>
  </si>
  <si>
    <t>индивидуальный жилой дом, ул.3 Земледельческая, 29</t>
  </si>
  <si>
    <t>пункт стеклотары, пр.Текстильщиков, 5д</t>
  </si>
  <si>
    <t>гараж, ул.Суворова, у д.9а</t>
  </si>
  <si>
    <t>индивидуальный жилой дом, ул.Каравайковой, 69/17</t>
  </si>
  <si>
    <t>жилой дом, ул.Красноярская, 43</t>
  </si>
  <si>
    <t>гараж, ул.Куконковых, 92в, блок 7</t>
  </si>
  <si>
    <t>гараж, ул.Минская, у д.126 (кад.№37:24:020561:697)</t>
  </si>
  <si>
    <t>административное здание, ул.Куконковых, у д.134</t>
  </si>
  <si>
    <t>садовый домик, м.горино, коллективный сад "Строитель" кн 37:24:030405:2</t>
  </si>
  <si>
    <t>цех лакокрасок, ул.23 Линия, 13 стр.19</t>
  </si>
  <si>
    <t>1.3.1.4.2.1</t>
  </si>
  <si>
    <t>нежилое здание, ул. Фрунзе, 89</t>
  </si>
  <si>
    <t>гараж, ул.12 Санаторная, 53</t>
  </si>
  <si>
    <t>гостиница, ул.Красногвардейская</t>
  </si>
  <si>
    <t>объект придорожного сервиса, ул.Фрунзе (к.н. 37:24:020561:371)</t>
  </si>
  <si>
    <t>автомойка, ул.Любимова (кад. №37:24:010355:18)</t>
  </si>
  <si>
    <t>производственное здание, ул.Лежневская, 201а</t>
  </si>
  <si>
    <t>автотехцентр с автомойкой, ул.Дальняя Балинская, 82</t>
  </si>
  <si>
    <t>нежилое здание (кад. номер 37:24:020561:8), ул.Минская, 120Б (ул. Рыжикова, 5)</t>
  </si>
  <si>
    <t>производственное помещение, ул.Якова Гарелина, 112 (кад.№:70)</t>
  </si>
  <si>
    <t>здание делового управления, ул.3 Южная, 5</t>
  </si>
  <si>
    <t>административно-торговое здание, на пересечении ул.Дзержинского и ул.Войкова</t>
  </si>
  <si>
    <t>автомойка, ул.Куконковых, 97а</t>
  </si>
  <si>
    <t>индивидуальный жилой дом, ул.3 Южная, 8</t>
  </si>
  <si>
    <t>строящийся жилой дом, проезд Семейный, 3</t>
  </si>
  <si>
    <t>1.3.1.4.3.1</t>
  </si>
  <si>
    <t>Воздушные линии на железобетонных опорах изолированным алюминиевым проводом сечением от 100  до 200 квадратных мм включительно одноцепные</t>
  </si>
  <si>
    <t>1.3.1.4.3.1.</t>
  </si>
  <si>
    <t>объект делового управления, ул. Мархлевского, кн 37:24:040228:810</t>
  </si>
  <si>
    <t>2.1.2.1.1.1</t>
  </si>
  <si>
    <t>Кабельные линии в траншеях многожильные с резиновой или пластмассовой изоляцией сечением провода до 50 квадратных мм включительно  с одним кабелем в траншее</t>
  </si>
  <si>
    <t>0,23</t>
  </si>
  <si>
    <t>ГРП-33 по адресу: г.Иваново, ул.1-я Продольная</t>
  </si>
  <si>
    <t>ГРП-135 по адресу: г.Иваново, ул.1-я Вичугская, во дворе д.49</t>
  </si>
  <si>
    <t>ГРП-27 по адресу: г.Иваново, ул.2-я Ключевая, рядом с д.10</t>
  </si>
  <si>
    <t>6-10</t>
  </si>
  <si>
    <t>газораспреление пункт грп №105, ул.Суворова, рядом с д.11</t>
  </si>
  <si>
    <t>ГРП №117, ул.Жаворонкова рядом с д.40</t>
  </si>
  <si>
    <t>ГПР №205, пер.Торфяной, у д.55</t>
  </si>
  <si>
    <t>ГРП №30, ул.Боровая, рядом с д.30</t>
  </si>
  <si>
    <t>ВРУ антенно-мачтового сооружения связи, пр.Строителей, у дома 76</t>
  </si>
  <si>
    <t>индивидуальный гараж, пр.Ленина, 88 стр.1</t>
  </si>
  <si>
    <t>газораспределительный пункт, ул.4 Курьяновская, рядом с домом 4</t>
  </si>
  <si>
    <t>газораспределительный пункт грп №6, пер.5 Северный</t>
  </si>
  <si>
    <t>объект сотовой связи, ул.Смирнова, у дома 105Б</t>
  </si>
  <si>
    <t>2.1.2.1.2.1</t>
  </si>
  <si>
    <t>Кабельные линии в траншеях многожильные с резиновой или пластмассовой изоляцией сечением провода от 50 до 100 квадратных мм включительно  с одним кабелем в траншее</t>
  </si>
  <si>
    <t>нежилое помещение, пр.Ленина, 102 пом.1013</t>
  </si>
  <si>
    <t>ВРУ общежития, ул.Музыкальная, 4</t>
  </si>
  <si>
    <t>2.1.2.1.3.1</t>
  </si>
  <si>
    <t>Кабельные линии в траншеях многожильные с резиновой или пластмассовой изоляцией сечением провода от 100 до 200 квадратных мм включительно  с одним кабелем в траншее</t>
  </si>
  <si>
    <t>объект складского назначения, ул. Попова, у дома 5</t>
  </si>
  <si>
    <t>магазин, ул.Пролетарская</t>
  </si>
  <si>
    <t>нежилое помещение, ул. 11 Сосневская, 97 (кад.№37:24:030539:151)</t>
  </si>
  <si>
    <t>нежилое здание, ул.11 Сосневская, 97 (кад.№37:24:030539:119)</t>
  </si>
  <si>
    <t>жилой дом, ул.10 Августа, 23</t>
  </si>
  <si>
    <t>сооружение-комплекс контейнерного цеха Вагонного депо на станции Иваново, пл.Генкиной</t>
  </si>
  <si>
    <t>травмпункт, ул.Воронина, 11</t>
  </si>
  <si>
    <t>детская поликлиника, ул.Театральная, 25</t>
  </si>
  <si>
    <t>административное здание, ул.Богдана Хмельницкого между д.55 и д.59</t>
  </si>
  <si>
    <t>магазин, микрорайон ДСК, у дома 3</t>
  </si>
  <si>
    <t>многоквартирный жилой дом со встроенными нежилыми помещениями, ул.Наумова, 3</t>
  </si>
  <si>
    <t>нежилое здание, ул.12 Санаторная, у д.1б</t>
  </si>
  <si>
    <t>комплекс нежилых зданий, ул.Заводская, 13</t>
  </si>
  <si>
    <t>пристройка на 90 мест в МБДОУ "Детский сад №75", ул.Павленко, 28</t>
  </si>
  <si>
    <t>лечебно-оздоровительный центр, Кохомское шоссе, у д 7</t>
  </si>
  <si>
    <t>нежилое здание, ул.Кавалерийская, 7</t>
  </si>
  <si>
    <t>многоквартирный жилой дом, ул.3 Первомайская</t>
  </si>
  <si>
    <t>здание МБУ ДО ДЮЦ №1, ул.3 Сосневская, 139</t>
  </si>
  <si>
    <t>многоквартирный жилой дом, ул.Парижской Коммуны, 57</t>
  </si>
  <si>
    <t>многоквартирный жилой дом, ул.Генерала Хлебникова, 66 (примерно в 33 м по направлению на юго-запад относительно ориентира нежилого здания (Риат-маркет-горка), расположенного за пределами участка. Адрес ориентира: г. Иваново, ул. Куконоковых, д. 80)</t>
  </si>
  <si>
    <t>административное здание, ул.10 Августа, 29</t>
  </si>
  <si>
    <t>нежилое здание, ул. Мира, 2</t>
  </si>
  <si>
    <t>многоквартирный жилой дом со встроенными нежилыми помещениями, ул.10 Августа, 85</t>
  </si>
  <si>
    <t>2.1.2.2.4.1</t>
  </si>
  <si>
    <t>Кабельные линии в траншеях многожильные с бумажной изоляцией сечением провода от 200 до 250 квадратных мм включительно  с одним кабелем в траншее</t>
  </si>
  <si>
    <t>2.6.2.1.3.1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</si>
  <si>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 с одной трубой в скважине</t>
  </si>
  <si>
    <t>2.6.2.1.3.4.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</si>
  <si>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четырьмя трубами в скважине</t>
  </si>
  <si>
    <t>2.6.2.1.4.2.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</si>
  <si>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мм квадратных включительно с двумя трубами в скважине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</si>
  <si>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мм квадратных включительно с четырьмя трубами в скважине</t>
  </si>
  <si>
    <t>2.6.2.2.2.4.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</si>
  <si>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четырьмя трубами в скважине</t>
  </si>
  <si>
    <t>3.1.1.</t>
  </si>
  <si>
    <t>Реклоузеры номинальным током до 100 А включительно</t>
  </si>
  <si>
    <t>3.1.2.</t>
  </si>
  <si>
    <t>Реклоузеры номинальным током от 100 до 250 А включительно</t>
  </si>
  <si>
    <r>
      <t>Строительство трансформаторных подстанций (ТП),</t>
    </r>
    <r>
      <rPr>
        <b/>
        <sz val="12"/>
        <rFont val="Calibri"/>
        <family val="2"/>
        <charset val="204"/>
        <scheme val="minor"/>
      </rPr>
      <t xml:space="preserve"> за исключением распределительных трансформаторных подстанций (РТП), с уровнем напряжения до 35 кВ</t>
    </r>
  </si>
  <si>
    <t>4.2.1.3.2.</t>
  </si>
  <si>
    <t>4.1.1.4.2.</t>
  </si>
  <si>
    <t>Однотрансформаторные подстанции (за исключением РТП)  мощностью от 250 до 400 кВА включительно шкафного или киоскового типа</t>
  </si>
  <si>
    <t>Однотрансформаторные подстанции (за исключением РТП) мощностью от 250 до 400 кВА включительно шкафного или киоскового типа</t>
  </si>
  <si>
    <t>Обеспечение средствами коммерческого учета электрической энергии (мощности)</t>
  </si>
  <si>
    <t>7.1.1.</t>
  </si>
  <si>
    <t xml:space="preserve">Средства коммерческого учета электрической энергии (мощности) однофазные прямого включения </t>
  </si>
  <si>
    <t>7.2.1.</t>
  </si>
  <si>
    <t xml:space="preserve">Средства коммерческого учета электрической энергии (мощности) трехфазные прямого включения </t>
  </si>
  <si>
    <t>7.2.2.</t>
  </si>
  <si>
    <t>Средства коммерческого учета электрической энергии (мощности) трехфазные полукосвенного включения</t>
  </si>
  <si>
    <t>Средства коммерческого учета электрической энергии (мощности) трехфазные прямого включения</t>
  </si>
  <si>
    <t>1-20</t>
  </si>
  <si>
    <t>7.2.3.</t>
  </si>
  <si>
    <t>Средства коммерческого учета электрической энергии (мощности)  трехфазные косвенного включения</t>
  </si>
  <si>
    <t>Справочно (случаи фактического строительста, не участвующие в расчете ставок):</t>
  </si>
  <si>
    <t>Кабельные линии в траншеях многожильные с бумажной изоляцией сечением от 200 до 250 мм включительно в 4 кабеля</t>
  </si>
  <si>
    <t/>
  </si>
  <si>
    <t xml:space="preserve">Реконструкция КЛ-6 кВ ПС ИВ-10 ф.626-РП-15 каб.А,Б, </t>
  </si>
  <si>
    <t>2.1.2.2.4.2.</t>
  </si>
  <si>
    <t>Кабельные линии в траншеях многожильные с бумажной изоляцией сечением от 200 до 250 мм включительно в 2 кабеля</t>
  </si>
  <si>
    <t xml:space="preserve">замена кабельной линии 6 кВ "п/ст ИВ-1 ф.601 - РП-12", </t>
  </si>
  <si>
    <t>2.6.2.2.4.2.</t>
  </si>
  <si>
    <t>Кабельные линии ГНБ многожильные с бумажной изоляцией сечением от 200 до 250 мм включительно в 2 трубы</t>
  </si>
  <si>
    <t>2.6.2.2.4.4.</t>
  </si>
  <si>
    <t>Кабельные линии ГНБ многожильные с бумажной изоляцией сечением от 200 до 250 мм включительно в 4 трубы</t>
  </si>
  <si>
    <t>гараж, ул.Тимирязева, 15</t>
  </si>
  <si>
    <t>жилой дом, ул.Колотилова, 13а</t>
  </si>
  <si>
    <t>нежилое помещение, ул.Зверева, 43 стр.15</t>
  </si>
  <si>
    <t>часть жилого дома, ул.Печатная, 15</t>
  </si>
  <si>
    <t>индивидуальный жилой дом, ул.2 Мстерская, 8</t>
  </si>
  <si>
    <t>нежилое здание, ул.Почтовая, 34/2</t>
  </si>
  <si>
    <t>гараж, ул.Земляная напротив д. 12</t>
  </si>
  <si>
    <t>ГСК 21, ул.1 Полевая, у дома 37</t>
  </si>
  <si>
    <t>жилой дом, ул.3 Березниковская, 28/4, литер Б-Б1</t>
  </si>
  <si>
    <t>жилой дом, ул. 10 Сосневская, 25/66</t>
  </si>
  <si>
    <t>гараж, ул.1 Минеевская (у дома 10а по ул.2 Торфмаша)</t>
  </si>
  <si>
    <t>нежилое помещение, ул.Кудряшова, у д.108</t>
  </si>
  <si>
    <t>индивидуальный жилой дом по ул.2 Парковская, 45/6, кв.1, кв.2</t>
  </si>
  <si>
    <t>часть жилого дома, пер.4-й Кирпичный, 17</t>
  </si>
  <si>
    <t>офисное здание, ул.Смирнова, 90</t>
  </si>
  <si>
    <t>нежилое помещение, ул.Ленинградская, 4, пом,9,10,11,24,25,28,29</t>
  </si>
  <si>
    <t>жилой дом, ул.Шувандиной, 37</t>
  </si>
  <si>
    <t>жилой дом, ул.3 Слободская, 27/21</t>
  </si>
  <si>
    <t>гараж, ул.Строительная у дома 10</t>
  </si>
  <si>
    <t>жилой дом, ул.2 Парковская, 33</t>
  </si>
  <si>
    <t>жилой дом, ул.1 Южная, 28/23</t>
  </si>
  <si>
    <t>жилой дом, ул.Киевская, 55</t>
  </si>
  <si>
    <t>жилой дом, ул.Стефенсона, 5-2</t>
  </si>
  <si>
    <t>нежилое здание, ул.Кузнецова, 30</t>
  </si>
  <si>
    <t>нежилое здание (обменный пункт), ул.Суздальская, 14а</t>
  </si>
  <si>
    <t>нежилое помещение, ул.Громобоя, 1Д литер С</t>
  </si>
  <si>
    <t>гараж, ул.Станкостроителей, 1г стр.8</t>
  </si>
  <si>
    <t>гараж, ул.Зверева, 43 бокс Г14</t>
  </si>
  <si>
    <t>гараж, ул.Генерала Хлебникова, 12 строение 4</t>
  </si>
  <si>
    <t>индивидуальный жилой дом, ул.Апрельская, 58</t>
  </si>
  <si>
    <t>жилой дом, ул.8 Сосневская, 105</t>
  </si>
  <si>
    <t>жилой дом, ул.Н.Островского, 7</t>
  </si>
  <si>
    <t>склад, ул.Попова у дома 5</t>
  </si>
  <si>
    <t>нежилое помещение (склад), ул.Павла Большевикова, 1 строение 1</t>
  </si>
  <si>
    <t>жилой дом, ул.2 Кубанская, 17</t>
  </si>
  <si>
    <t>складское помещение, ул.Суздальская, 1</t>
  </si>
  <si>
    <t>жилой дом, ул.10 Минеевская, 2</t>
  </si>
  <si>
    <t>жилой дом, ул.7 Минеевская, 13/12</t>
  </si>
  <si>
    <t>нежилое здание, ул.Попова, 3</t>
  </si>
  <si>
    <t>ГСК, ул.Молодых Рабочих</t>
  </si>
  <si>
    <t>ГСК "ПРОГРЕСС", ул.Попова</t>
  </si>
  <si>
    <t>части жилого дома Генерала Хлебникова, д.51, кв.1, кв.2.</t>
  </si>
  <si>
    <t>нежилое здание, ул.Кузнецова, 37</t>
  </si>
  <si>
    <t>жилой дом, ул.3 Парковская, 40</t>
  </si>
  <si>
    <t>индивидуальное жилищное строительство, ул.Задняя Бассейная, 5</t>
  </si>
  <si>
    <t>жилой дом, ул.4 Западная, 4</t>
  </si>
  <si>
    <t>гараж, ул.10 Августа, у д 56 стр.16</t>
  </si>
  <si>
    <t>жилой дом, ул.3 Сосневская, 41</t>
  </si>
  <si>
    <t>индивидуальный жилой дом, ул.1 Южная, 33/10</t>
  </si>
  <si>
    <t>жилой дом, ул.Карельская, СНТ №25 "Ветеран"</t>
  </si>
  <si>
    <t>г.Иваново, Кохомское шоссе, д.4А, лит.А, пом.1003, д.6Г, лит.А3, пом.14-17 (1 этаж), д.6Г, пом.21-30 (1 этаж)</t>
  </si>
  <si>
    <t>административное здание, ул.Кудряшова, у д.102</t>
  </si>
  <si>
    <t>жилой дом, ул.Стефенсона 45/15</t>
  </si>
  <si>
    <t>жилой дом, пер.Дачный, 4</t>
  </si>
  <si>
    <t>нежилое помещение, ул.Ташкентская, 104а</t>
  </si>
  <si>
    <t>жилой дом, ул.9 Сосневская, 52/55</t>
  </si>
  <si>
    <t>жилой дом, ул.Каравайковой, 30</t>
  </si>
  <si>
    <t>жилой дом, ул.5 Завокзальная, 10</t>
  </si>
  <si>
    <t>гараж, ул.Кузнецова, 124 строение 7</t>
  </si>
  <si>
    <t>здание магазина, ул.Парижской Коммуны, 100б</t>
  </si>
  <si>
    <t>жилой дом, коллективый сад при фабрике имени Ф.Зиновьева</t>
  </si>
  <si>
    <t>жилой дом, ул.3 Линия, 15</t>
  </si>
  <si>
    <t>жилой дом, ул.7 Минеевская, 83</t>
  </si>
  <si>
    <t>жилой дом, ул.1 Балинская, 23/2</t>
  </si>
  <si>
    <t>жилой дом, ул.1 Куликовская, 10</t>
  </si>
  <si>
    <t>склад, ул.Станкостроителей, у д.5а</t>
  </si>
  <si>
    <t>индивидуальный жилой дом, ул.1 Ростовская, 16</t>
  </si>
  <si>
    <t>жилой дом, ул.Революции 1905 года, 30</t>
  </si>
  <si>
    <t>жилой дом, ул.Якова Гарелина, 89/23</t>
  </si>
  <si>
    <t>жилой дом, пер.3 Северный, 25</t>
  </si>
  <si>
    <t>нестационарные объекты, ул.Павла Большевикова</t>
  </si>
  <si>
    <t>административное здание, пр.Текстильщиков, у д.56 кн 37:24:010322:4290</t>
  </si>
  <si>
    <t>магазин, мкр.ТЭЦ-3, между д.9 и 10</t>
  </si>
  <si>
    <t>нежилое здание, ул.Сосновая, 24</t>
  </si>
  <si>
    <t>многоквартирные жилые дома, ул.Садовая, 37/24</t>
  </si>
  <si>
    <t>жилой дом, ул.7 Ягодная, напротив д.27(кад.№37:24:030415:203)</t>
  </si>
  <si>
    <t>жилой дом, ул.9 Сосневская, 48</t>
  </si>
  <si>
    <t>нежилое здание, ул.Некрасова, 100в кн.37:24:040735:438</t>
  </si>
  <si>
    <t>магазин, ул.Революционная, 20</t>
  </si>
  <si>
    <t>жилой дом, пер.Мельничный, 6</t>
  </si>
  <si>
    <t>нежилое помещение, пр.Шереметевский, 49</t>
  </si>
  <si>
    <t>жилой дом, ул.18 Линия, д.34/56</t>
  </si>
  <si>
    <t>пер.5 Чкалова,д.6               ул.Чкалова,д.31</t>
  </si>
  <si>
    <t>жилой дом, ул.5 Санаторная, 30</t>
  </si>
  <si>
    <t>часть жилого дома, ул.Генерала Белова, 14-2</t>
  </si>
  <si>
    <t>жилой дом, пр.Семейный, 7</t>
  </si>
  <si>
    <t>часть жилого дома, ул.19 Линия, 57</t>
  </si>
  <si>
    <t>нежилое здание, пер.2 Минский д.6</t>
  </si>
  <si>
    <t>складские помещения и гараж по ул. Пограничника Рыжикова,10 и 12 (пред. Адрес: ул. Минская,118Б/строение 1)</t>
  </si>
  <si>
    <t>индивидуальный жилой дом, пер. 6 Коноховский, 2</t>
  </si>
  <si>
    <t>индивидуальный жилой дом с мастерской, ул.Генерала Хлебникова, 87</t>
  </si>
  <si>
    <t>склад, ул.Парижской Коммуны, у д.98а</t>
  </si>
  <si>
    <t>жилой дом, ул.3 Кубанская, 41/16</t>
  </si>
  <si>
    <t>жилой дом, ул.7 Линия, 28</t>
  </si>
  <si>
    <t>жилой дом, ул.Ковровская, 18</t>
  </si>
  <si>
    <t>жилой дом, ул.3 Сосневская, 46</t>
  </si>
  <si>
    <t>нежилые помещения, ул.Свободы, 52</t>
  </si>
  <si>
    <t>1.3.2.4.2.1.</t>
  </si>
  <si>
    <t>Воздушные линии на железобетонных опорах неизолированным алюминиевым проводом сечением от 50 до 100 квадратных мм включительно одноцепные</t>
  </si>
  <si>
    <t>административное здание, ул.Володарского, у д.7</t>
  </si>
  <si>
    <t>2.1.2.1.2.4.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</si>
  <si>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четырьмя кабелями в траншее</t>
  </si>
  <si>
    <t>Сооружения (дымовая труба) и нежилое здание по ул. Кузнецова,97А (к.н. 37:24:040504:164, 37:24:040504:166)</t>
  </si>
  <si>
    <t>нежилое здание, ул.Суворова, 82</t>
  </si>
  <si>
    <t>здание прачечной, ул.Любимова, 5</t>
  </si>
  <si>
    <t>многоэтажный жилой дом, ул.Дюковская, 27а</t>
  </si>
  <si>
    <t>здания для амбулаторно-поликлинического обслуживания, ул.Радищева</t>
  </si>
  <si>
    <t>административное здание, пр.Текстильщиков, у дома 8</t>
  </si>
  <si>
    <t>спортивная база, ул. Наумова, кад. № 37:24:010125:142</t>
  </si>
  <si>
    <t>нежилое здание, ул.Жиделева, 10А</t>
  </si>
  <si>
    <t>оборудование связи, ул.10 Августа, 1</t>
  </si>
  <si>
    <t>нежилое помещение (гараж), ул.Коммунальная, 30/108, литер Д</t>
  </si>
  <si>
    <t>административное здание, ул.Палехская, 1/2</t>
  </si>
  <si>
    <t>магазин, ул.Суворова, у д. 41</t>
  </si>
  <si>
    <t>развлекательный центр с предприятием общественного питания, пр.Ленина, 32</t>
  </si>
  <si>
    <t>14-ти этажный жилой дом со встроенными нежилыми помещениями, ул.Наумова</t>
  </si>
  <si>
    <t>склад, ул.Фрунзе, 99</t>
  </si>
  <si>
    <t>многоквартирный жилой дом с нежилыми помещениями на 1 этаже, ул.Воронина</t>
  </si>
  <si>
    <t>реконструкция здания вокзала Иваново, пл. Вокзальная, 3</t>
  </si>
  <si>
    <t>2.1.2.2.4.1.</t>
  </si>
  <si>
    <t xml:space="preserve">Кабельные линии в траншеях многожильные с бумажной изоляцией сечением провода  от 200 до 250 квадратных мм включительно  с одним кабелем в траншее
</t>
  </si>
  <si>
    <t>Кабельные линии в траншеях многожильные с бумажной изоляцией сечением провода от 200 до 250 мм квадратных мм включительно с двумя кабелями в траншее</t>
  </si>
  <si>
    <t>Дворец игровых видов спорта (ФОК), пр.Шереметевский, 116</t>
  </si>
  <si>
    <t>многоквартирные жилые дома со встроенными нежилыми помещениями, мкр.Видный, ул.2 Камвольная литер А, Б, В, Д, Е, И, К, Л, М, Н, С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</si>
  <si>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четырьмя трубами в скважине</t>
  </si>
  <si>
    <t>4.1.2.3.2.</t>
  </si>
  <si>
    <t>Двухтрансформаторные подстанции (за исключением РТП) мощностью от 100 до 250 кВА включительно шкафного или киоскового типа</t>
  </si>
  <si>
    <t>4.1.2.4.3.</t>
  </si>
  <si>
    <t>Двухтрансформаторные подстанции (за исключением РТП) мощностью от 250 до 400 кВА включительно блочного типа</t>
  </si>
  <si>
    <t>4.1.2.5.2.</t>
  </si>
  <si>
    <t>Двухтрансформаторные подстанции (за исключением РТП) мощностью от 400 до 1000 кВА включительно шкафного или киоскового типа</t>
  </si>
  <si>
    <t>5.1.2.5.</t>
  </si>
  <si>
    <t>Распределительные двухтрансформаторные подстанции мощностью от 400 до 1000 кВА включительно</t>
  </si>
  <si>
    <t>Средства коммерческого учета электрической энергии (мощности) трехфазные полукосвенного включения 0,4 кВ и ниже с ТТ</t>
  </si>
  <si>
    <t>Максимальная мощность 
(для ВЛ, КЛ, ТП, РТП и ПС), кВт;
Количество штук (для РП)</t>
  </si>
  <si>
    <t>объект связи -опора разборно типа, Ивановская область, Ивановский район д.Дерябиха (кад.37:05:030560:868)</t>
  </si>
  <si>
    <t>индивидуальный жилой дом, ул.2 Продольная, 6</t>
  </si>
  <si>
    <t>индивидуальный жилой дом, Ивановская область, Ивановский район, д.Афанасово кад.№37:05:020618:528</t>
  </si>
  <si>
    <t>индивидуальный жилой дом, д.Афанасово, ул.Ильинская, у д.18</t>
  </si>
  <si>
    <t>жилой дом, д.Афанасово, пер.2 Никольский, 2</t>
  </si>
  <si>
    <t>индивидуальный жилой дом, д.Афанасово, кадастровый номер №37:05:020635:186</t>
  </si>
  <si>
    <t>индивидуальный жилой дом, д.Афанасово (кадастровый N 37:05:020618:648)</t>
  </si>
  <si>
    <t>садовый домик, Ив.обл, Ив.р-н, СНТ "ЩИТ", уч.49</t>
  </si>
  <si>
    <t>индивидуальный жилой дом, д.Афанасово, участок 186</t>
  </si>
  <si>
    <t>индивидуальный жилой дом, ул.Успенская, 6</t>
  </si>
  <si>
    <t>нежилой дом, Ивановская область, Ивановский район, СНТ "ЩИТ",  д.67, уч.96, д.83, уч.93, уч.49, уч. 69, ТП-1075</t>
  </si>
  <si>
    <t>индивидуальный жилой дом, Ивановская область, Ивановский район, д.Афанасово кад.№37:05:020618:708</t>
  </si>
  <si>
    <t>садовый домик, Ив.р-н, СТ "Малинка-2", уч. 7</t>
  </si>
  <si>
    <t>индивидуальный жилой дом, д.Афанасово, кад.№37:05:020618:544</t>
  </si>
  <si>
    <t>жилой дом, д.Афанасово, ул.2 Продольная, 2б</t>
  </si>
  <si>
    <t>индивидуальный жилой дом, д.Беляницы ул.5 Новая</t>
  </si>
  <si>
    <t>частный жилой дом, ул.Арбатская, 10</t>
  </si>
  <si>
    <t>индивидуальный жилой дом, д.Афанасово, ул.Новосельская, 48</t>
  </si>
  <si>
    <t>индивидуальный жилой дом, Ивановский район д Афанасово, ул. Новосельская, 34</t>
  </si>
  <si>
    <t>индивидуальный жилой дом, д.Афанасово, кадастровый номер 37:05:020618:492</t>
  </si>
  <si>
    <t>индивидуальный жилой дом, ул.Воскресенская, 15</t>
  </si>
  <si>
    <t>многофункциональное торговое здание, северо-западнее д.Кочедыково кад.№37:05:030501:39</t>
  </si>
  <si>
    <t>индивидуальный жилой дом, Ивановская область, Ивановский район, д.Афанасово</t>
  </si>
  <si>
    <t>индивидуальный жилой дом, ул.Солнечная, 1, д.Афанасово (кад.№37:05:020618:468)</t>
  </si>
  <si>
    <t>индивидуальный жилой дом, д.Беляницв ул.Спортивная</t>
  </si>
  <si>
    <t>индивидуальный жилой дом, д.Афанасово, ул.Солнечная, 41</t>
  </si>
  <si>
    <t>индивидуальный жилой дом, д.Беляницы ул.Спортивная (37:05:010448:400)</t>
  </si>
  <si>
    <t>многофункциональный центр, ул.Солнечная, 1, д.Афанасово (кад.№37:05:020618:422)</t>
  </si>
  <si>
    <t>многофункциональный центр, ул.Солнечная, 1, д.Афанасово (кад.№37:05:020618:423)</t>
  </si>
  <si>
    <t>индивидуальный жилой дом, д.Афанасово 37:05:020618:653</t>
  </si>
  <si>
    <t>индивидуальный жилой дом, ул.Успенская, 1</t>
  </si>
  <si>
    <t>индивидуальный жилой дом, ул.3 Никольская, 13, д.Афанасово</t>
  </si>
  <si>
    <t>индивидуальный жилой дом, д.Афанасово, ул.Петровская, 12</t>
  </si>
  <si>
    <t>жилой дом, ул.Солнечная, 1, д.Афанасово (кад.№37:05:020618:480)</t>
  </si>
  <si>
    <t>строящийся жилой дом, д.афанасово, ул.3 Никольская, напротив д.31,кад №37:05:020635:221</t>
  </si>
  <si>
    <t>индивидуальный жилой дом, ул.Солнечная, 1, д.Афанасово (кад.№37:05:020618:481)</t>
  </si>
  <si>
    <t>Воздушные линии на железобетонных опорах изолированным алюминиевым проводом сечением от 50 до 100 мм включительно одноцепные</t>
  </si>
  <si>
    <t>индивидуальный жилой дом, д.Афанасово ул. 3 Никольская, 15</t>
  </si>
  <si>
    <t>индивидуальный жилой дом, д.Беляницы, ул.1 Новая, 6</t>
  </si>
  <si>
    <t>нежилое помещение, д.Уводь, стр.1 (кадастровый №37:05:010418:695)</t>
  </si>
  <si>
    <t>индивидуальный жилой дом, д.Афанасово, кв 37:05:020618:616</t>
  </si>
  <si>
    <t>индивидуальный жилой дом, д.Афанасово 37:05:20618:618</t>
  </si>
  <si>
    <t>индивидуальный жилой дом, Ивановская область, Ивановский район, д.Афанасово кад.№37:05:020618:533</t>
  </si>
  <si>
    <t>частный жилой дом, д.Афанасово, ул. 3-я Никольская,35 кад.№37:05:020635:185</t>
  </si>
  <si>
    <t>1.3.2.3.1.1</t>
  </si>
  <si>
    <t>Воздушные линии на железобетонных опорах неизолированным сталеалюминиевым проводом сечением до 50 мм включительно одноцепные</t>
  </si>
  <si>
    <t>1.3.2.3.2.1</t>
  </si>
  <si>
    <t>Воздушные линии на железобетонных опорах неизолированным сталеалюминиевым проводом сечением от 50 до 100 мм включительно одноцепные</t>
  </si>
  <si>
    <t>Кабельные линии в траншеях многожильные с резиновой или пластмассовой изоляцией сечением провода до 50 мм включительно  с одним кабелем в траншее</t>
  </si>
  <si>
    <t xml:space="preserve">Кабельные линии в траншеях многожильные с резиновой или пластмассовой изоляцией сечением провода до 50 квадратных мм включительно с двумя кабелями в траншее
</t>
  </si>
  <si>
    <t>Кабельные линии в траншеях многожильные с резиновой или пластмассовой изоляцией сечением провода от 50 до 100 мм включительно  с одним кабелем в траншее</t>
  </si>
  <si>
    <t xml:space="preserve">Кабельные линии в траншеях многожильные с резиновой или пластмассовой изоляцией сечением провода от 100 до 200 квадратных мм включительно с двумя кабелями в траншее
</t>
  </si>
  <si>
    <t xml:space="preserve">Кабельные линии в траншеях многожильные с бумажной изоляцией сечением провода от 50 до 100 квадратных мм включительно с двумя кабелями в траншее
</t>
  </si>
  <si>
    <t xml:space="preserve">Кабельные линии в траншеях многожильные с бумажной изоляцией сечением провода от 100 до 200 квадратных мм включительно  с двумя кабелями в траншее
</t>
  </si>
  <si>
    <t xml:space="preserve">Кабельные линии в траншеях многожильные с бумажной изоляцией сечением провода от 200 до 250 квадратных мм включительно с двумя кабелями в траншее
</t>
  </si>
  <si>
    <t>производственная база, Ивановская область, Ивановский район, д.Коляново</t>
  </si>
  <si>
    <t xml:space="preserve"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четырьмя трубами в скважине
</t>
  </si>
  <si>
    <t xml:space="preserve"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четырьмя трубами в скважине
</t>
  </si>
  <si>
    <t xml:space="preserve"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четырьмя трубами в скважине
</t>
  </si>
  <si>
    <t>4.2.1.2.2.</t>
  </si>
  <si>
    <t>Однотрансформаторные подстанции (за исключением РТП) мощностью от 25 до 100 кВА включительно шкафного или киоскового типа</t>
  </si>
  <si>
    <t>4.2.2.5.2.</t>
  </si>
  <si>
    <t>Двухтрансформаторные и более подстанции (за исключением РТП) мощностью от 250 до 400 кВА включительно шкафного или киоскового типа</t>
  </si>
  <si>
    <t>Двухтрансформаторные и более подстанции (за исключением РТП) мощностью от 400 до 1000 кВА включительно шкафного или киоскового типа</t>
  </si>
  <si>
    <t>село</t>
  </si>
  <si>
    <t>город</t>
  </si>
  <si>
    <t>нежилые здания, Ивановская обл., Ивановский район, м.Авдотьино (к.н. 37:24:020684:1)</t>
  </si>
  <si>
    <t>жилой дом, ул.Солнечная, 1, д.Афанасово (кад.№37:05:020618:471)</t>
  </si>
  <si>
    <t>индивидуальный жилой дом, д.Афанасово, ул.Рождественская, 16</t>
  </si>
  <si>
    <t>жилой дом, ул.Цветочная, у д.1Г</t>
  </si>
  <si>
    <t>жилой дом, д.Беляницы, ул.Луговая, 19</t>
  </si>
  <si>
    <t>садовый домик, Ивановский район, СНТ "Малинка-2", уч.5</t>
  </si>
  <si>
    <t>садовый домик, Ивановская обл., ивановский район, СТ "Звездный" уч.21</t>
  </si>
  <si>
    <t>индивидуальный жилой дом, Ивановская область, Ивановский район, д.Афанасово кад.№37:05:020618:617</t>
  </si>
  <si>
    <t>фермерское хозяйства, Ивановская область, Ивановский район д.Ясюниха</t>
  </si>
  <si>
    <t>садовый домик, ивановская область, Ивановский район, Садовое товарищество "Малинка-2", уч.18</t>
  </si>
  <si>
    <t>садовый домик, СНТ "Щит",участок 69</t>
  </si>
  <si>
    <t>нежилое помещение, Ивановская обл., Ивановский район, д.Коляново, ул.Школьная, 81 литер Б1</t>
  </si>
  <si>
    <t>строительство детского сада на 120 мест, Ивановская обл., Ивановский район, д.Коляново, ул.Школьная кад.№37:05:031657:577</t>
  </si>
  <si>
    <t>геронтологический центр, д.Бухарово, 5а</t>
  </si>
  <si>
    <t>многоэтажный жилой дом, Ивановская обл., Ивановский район, д.Бухарово, 1И</t>
  </si>
  <si>
    <t>2.6.1.1.4.4.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</si>
  <si>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четырьмя трубами в скважине</t>
  </si>
  <si>
    <t>4.2.1.1.2</t>
  </si>
  <si>
    <t>Однотрансформаторные подстанции (за исключением РТП) мощностью до 25 кВА включительно шкафного или киоскового типа</t>
  </si>
  <si>
    <t>4.1.2.2.2</t>
  </si>
  <si>
    <t>4.2.1.2.2</t>
  </si>
  <si>
    <t>Однотрансформаторные подстанции (за исключением РТП) 6/0,4 кВ мощностью от 100 до 250 кВА включительно шкафного или киоскового типа</t>
  </si>
  <si>
    <t>10/0,4</t>
  </si>
  <si>
    <t>4.1.1.4.2</t>
  </si>
  <si>
    <t>4.2.1.4.2</t>
  </si>
  <si>
    <t>Средства коммерческого учета электрической энергии (мощности) однофазные прямого включения 
0,4 кВ и ниже без ТТ</t>
  </si>
  <si>
    <t>Средства коммерческого учета электрической энергии (мощности) трехфазные прямого включения 
0,4 кВ и ниже без ТТ</t>
  </si>
  <si>
    <t>Средства коммерческого учета электрической энергии (мощности) трехфазные полукосвенного включения 
0,4 кВ и ниже с ТТ</t>
  </si>
  <si>
    <t>Средства коммерческого учета электрической энергии (мощности) трехфазные прямого включения 
1-20 кВ</t>
  </si>
  <si>
    <t>Средства коммерческого учета электрической энергии (мощности)  трехфазные косвенного включения 
1-20 кВ</t>
  </si>
  <si>
    <t>*</t>
  </si>
  <si>
    <t>*монтаж трансформатора без строительства КТП</t>
  </si>
  <si>
    <t>Протяженность (для линий электропередачи), м</t>
  </si>
  <si>
    <t>1.1.1.4.2.1.</t>
  </si>
  <si>
    <t>Воздушные линии на деревянных опорах изолированным алюминиевым проводом сечением  от 50 до 100 квадратных мм включительно одноцепные</t>
  </si>
  <si>
    <t>нежилое здание, Ивановская область, Ивановский район, в районе 3-го Сухово-Дерябихского мкр. г.Иваново, в 170м от Кохомского шоссе, д.1</t>
  </si>
  <si>
    <t>жилой дом, г.Иваново, Совхоз "ОРС" , 19, 19а</t>
  </si>
  <si>
    <t>жилой дом, д.Беляницы, ул.1 Новая, 13а</t>
  </si>
  <si>
    <t>садовый участок, СТ Малинка-2 уч.25</t>
  </si>
  <si>
    <t>земельный участок, д.беляницы, ул.Цветочная, 1г</t>
  </si>
  <si>
    <t xml:space="preserve">Воздушные линии на железобетонных опорах изолированным алюминиевым проводом сечением до 50 квадратных мм включительно одноцепные </t>
  </si>
  <si>
    <t>жилой дом, Ивановская обл., Ивановский район, д.Беляницы, ул.Региональная, кад.№37:05:010413:698</t>
  </si>
  <si>
    <t>жилой дом, ул.2 Новосельская , 2а</t>
  </si>
  <si>
    <t>жилой дом, д.Афанасово, кн 37:05:020618:959</t>
  </si>
  <si>
    <t>жилой дом, д.Афанасово, кн 37:05:020618:1003</t>
  </si>
  <si>
    <t>жилой дом, д.Афанасово, ул.Солнечная, 1</t>
  </si>
  <si>
    <t>1.3.1.4.2.2.</t>
  </si>
  <si>
    <t>Воздушные линии на железобетонных опорах изолированным алюминиевым проводом сечением  от 50 до 100 квадратных мм включительно двухцепные</t>
  </si>
  <si>
    <t>IVE-00098-000
Ивановская обл, Ивановский р-н д. Беляницы</t>
  </si>
  <si>
    <t>1.3.2.3.1.1.</t>
  </si>
  <si>
    <t>Воздушные линии на железобетонных опорах неизолированным сталеалюминиевым проводом сечением  до 50 квадратных мм включительно одноцепные</t>
  </si>
  <si>
    <t xml:space="preserve">IVE-00098-000
Ивановская обл, Тейковский р-н, Елховка с </t>
  </si>
  <si>
    <t>IVE-00098-000
Ивановская обл, Ивановский р-н д. Коляново, ул. Школьная, дом №40 А
Ивановская обл, Ивановский р-н д. Коляново, ул. Школьная,  дом №40 А</t>
  </si>
  <si>
    <t>2.1.2.1.2.1.</t>
  </si>
  <si>
    <t>жилой дом, д.Бухарово, 10-И Коляновского сельского поселения</t>
  </si>
  <si>
    <t>Кабельные линии в траншеях многожильные с резиновой или пластмассовой изоляцией сечением провода от 50 до 100 квадратных мм с одним кабелем в траншее</t>
  </si>
  <si>
    <t>IVE-00029-000
Ивановская обл, Ивановский р-н д. Лебяжий Луг, ул. Губернская, дом ;4</t>
  </si>
  <si>
    <t>2.1.2.1.2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</si>
  <si>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 с одним кабелем в траншее</t>
  </si>
  <si>
    <t>Однотрансформаторные подстанции (за исключением РТП) мощностью от 25 до 100 кВА включительно столбового/мачтового типа</t>
  </si>
  <si>
    <t>4.2.1.2.1.</t>
  </si>
  <si>
    <t>IVE-00029-000
Ивановская обл, Ивановский р-н Новоталицкое сельское поселение</t>
  </si>
  <si>
    <t>4.1.1.2.2.</t>
  </si>
  <si>
    <t>4.2.1.3.2</t>
  </si>
  <si>
    <t>4.1.2.4.2.</t>
  </si>
  <si>
    <t>IVE-00234-001
Ивановская обл, Ивановский р-н с. Ново-Талицы, д.Богданиха, дом №93</t>
  </si>
  <si>
    <t>Провод на ж/б опоре, изолированный, алюминиевый, сечением от 50 до 100 мм включительно (по существующим опорам)</t>
  </si>
  <si>
    <t>Наименование мероприятий</t>
  </si>
  <si>
    <t>Количество технологических присоединений (шт.)</t>
  </si>
  <si>
    <t>Объем максимальной мощности (кВт)</t>
  </si>
  <si>
    <t>Подготовка и выдача сетевой организацией технических условий Заявителю</t>
  </si>
  <si>
    <t>Выдача сетевой организацией акта об осуществлении технологического присоединения Заявителям, указанным в абзаце восьмом пункта 24 Методических указаний по определению размера платы за технологическое присоединение к электрическим сетям</t>
  </si>
  <si>
    <t>Проверка сетевой организацией выполнения технических условий Заявителями, указанными в абзаце девятом пункта 24 Методических указаний по определению размера платы за технологическое присоединение к электрическим сетям</t>
  </si>
  <si>
    <t>Приложение № 2 
к Методическим указаниям
по определению размера платы
за технологическое присоединение
к электрическим сетям
(Приказ ФАС России от 29.08.2017 №1135/17 в редакции от 21.04.2021 №373/21)</t>
  </si>
  <si>
    <t>Расходы на выполнение мероприятий по технологическому присоединению, предусмотренных подпунктами «а» и «в» пункта 16 Методических указаний, за 2018 год</t>
  </si>
  <si>
    <t>№ п/п</t>
  </si>
  <si>
    <t>Информация для расчета стандартизированной тарифной ставки С1</t>
  </si>
  <si>
    <t>Расходы  на одно присоединение 
(руб. на одно ТП)</t>
  </si>
  <si>
    <t>Расходы по каждому мероприятию (руб.)</t>
  </si>
  <si>
    <t xml:space="preserve">Проверка сетевой организацией выполнения технических условий  Заявителем </t>
  </si>
  <si>
    <t>2.1</t>
  </si>
  <si>
    <t>2.2</t>
  </si>
  <si>
    <t>Расходы на выполнение мероприятий по технологическому присоединению, предусмотренных подпунктами «а» и «в» пункта 16 Методических указаний, за 2019 год</t>
  </si>
  <si>
    <t>Расходы на выполнение мероприятий по технологическому присоединению, предусмотренных подпунктами «а» и «в» пункта 16 Методических указаний, за 2020 год</t>
  </si>
  <si>
    <t>2.1.*</t>
  </si>
  <si>
    <t>*-  по строке 2.1. указана информация для количества исполненных договоров, заявки по которым поданы с 01.07.2020 - даты вступления в силу Постановления Правительства от 10.03.2020 №262, внесшего изменения в п. 18 Правил технологического присоединения, утвержденных Постановлением Правительства от 27.12.2004 №861)</t>
  </si>
  <si>
    <t>к Методическим указаниям
по определению размера платы
за технологическое присоединение
к электрическим сетям
(Приказ ФАС России от 29.08.2017 №1135/17 в редакции от 21.04.2021 №373/21)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</si>
</sst>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0.000"/>
    <numFmt numFmtId="167" formatCode="#,##0.000"/>
    <numFmt numFmtId="168" formatCode="#,##0_ ;\-#,##0\ "/>
    <numFmt numFmtId="169" formatCode="#,##0.00_ ;\-#,##0.00\ "/>
  </numFmts>
  <fonts count="5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Helv"/>
      <charset val="204"/>
    </font>
    <font>
      <sz val="10"/>
      <name val="Helv"/>
    </font>
    <font>
      <sz val="10"/>
      <name val="MS Sans Serif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b/>
      <sz val="13"/>
      <name val="Times New Roman"/>
      <family val="1"/>
      <charset val="204"/>
    </font>
    <font>
      <u/>
      <sz val="10"/>
      <color indexed="12"/>
      <name val="Arial Cyr"/>
      <charset val="204"/>
    </font>
    <font>
      <vertAlign val="superscript"/>
      <sz val="10"/>
      <name val="Times New Roman"/>
      <family val="1"/>
      <charset val="204"/>
    </font>
    <font>
      <u/>
      <sz val="10"/>
      <color theme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b/>
      <i/>
      <sz val="14"/>
      <name val="Calibri"/>
      <family val="2"/>
      <charset val="204"/>
      <scheme val="minor"/>
    </font>
    <font>
      <sz val="14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60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7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4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4" fillId="2" borderId="0"/>
    <xf numFmtId="0" fontId="14" fillId="0" borderId="1"/>
    <xf numFmtId="0" fontId="14" fillId="0" borderId="0"/>
    <xf numFmtId="0" fontId="21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6" fillId="0" borderId="0"/>
    <xf numFmtId="0" fontId="22" fillId="0" borderId="0"/>
    <xf numFmtId="0" fontId="16" fillId="0" borderId="0"/>
    <xf numFmtId="0" fontId="23" fillId="0" borderId="0"/>
    <xf numFmtId="0" fontId="9" fillId="0" borderId="0"/>
    <xf numFmtId="0" fontId="15" fillId="3" borderId="0"/>
    <xf numFmtId="0" fontId="16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1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5" fillId="3" borderId="0"/>
    <xf numFmtId="9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48" fillId="0" borderId="0"/>
    <xf numFmtId="43" fontId="1" fillId="0" borderId="0" applyFont="0" applyFill="0" applyBorder="0" applyAlignment="0" applyProtection="0"/>
  </cellStyleXfs>
  <cellXfs count="675">
    <xf numFmtId="0" fontId="0" fillId="0" borderId="0" xfId="0"/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top"/>
    </xf>
    <xf numFmtId="0" fontId="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4" fontId="8" fillId="0" borderId="0" xfId="0" applyNumberFormat="1" applyFont="1" applyBorder="1" applyAlignment="1">
      <alignment horizontal="left" vertical="top"/>
    </xf>
    <xf numFmtId="4" fontId="25" fillId="0" borderId="2" xfId="23" applyNumberFormat="1" applyFont="1" applyFill="1" applyBorder="1" applyAlignment="1">
      <alignment horizontal="center" vertical="center" wrapText="1"/>
    </xf>
    <xf numFmtId="164" fontId="4" fillId="0" borderId="0" xfId="45" applyFont="1" applyBorder="1" applyAlignment="1">
      <alignment horizontal="left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4" fontId="8" fillId="4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6" fillId="0" borderId="0" xfId="0" applyFont="1"/>
    <xf numFmtId="0" fontId="26" fillId="0" borderId="0" xfId="0" applyFont="1" applyFill="1"/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justify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0" xfId="0" applyFont="1"/>
    <xf numFmtId="0" fontId="8" fillId="4" borderId="12" xfId="0" applyFont="1" applyFill="1" applyBorder="1" applyAlignment="1">
      <alignment horizontal="left" vertical="center" wrapText="1"/>
    </xf>
    <xf numFmtId="0" fontId="29" fillId="4" borderId="13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0" xfId="0" applyFont="1" applyFill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2" xfId="0" applyNumberFormat="1" applyFont="1" applyFill="1" applyBorder="1" applyAlignment="1">
      <alignment horizontal="left" vertical="center" wrapText="1"/>
    </xf>
    <xf numFmtId="0" fontId="30" fillId="0" borderId="13" xfId="0" applyFont="1" applyFill="1" applyBorder="1" applyAlignment="1">
      <alignment horizontal="center" vertical="center" wrapText="1"/>
    </xf>
    <xf numFmtId="4" fontId="30" fillId="0" borderId="2" xfId="0" applyNumberFormat="1" applyFont="1" applyFill="1" applyBorder="1" applyAlignment="1">
      <alignment horizontal="center" vertical="center" wrapText="1"/>
    </xf>
    <xf numFmtId="4" fontId="26" fillId="0" borderId="2" xfId="0" applyNumberFormat="1" applyFont="1" applyBorder="1" applyAlignment="1">
      <alignment horizontal="center" vertical="center" wrapText="1"/>
    </xf>
    <xf numFmtId="4" fontId="30" fillId="0" borderId="15" xfId="0" applyNumberFormat="1" applyFont="1" applyFill="1" applyBorder="1" applyAlignment="1">
      <alignment horizontal="center" vertical="center" wrapText="1"/>
    </xf>
    <xf numFmtId="0" fontId="30" fillId="0" borderId="0" xfId="0" applyFont="1" applyFill="1"/>
    <xf numFmtId="4" fontId="30" fillId="0" borderId="2" xfId="0" applyNumberFormat="1" applyFont="1" applyFill="1" applyBorder="1" applyAlignment="1">
      <alignment horizontal="center" vertical="center"/>
    </xf>
    <xf numFmtId="4" fontId="30" fillId="0" borderId="15" xfId="0" applyNumberFormat="1" applyFont="1" applyFill="1" applyBorder="1" applyAlignment="1">
      <alignment horizontal="center" vertical="center"/>
    </xf>
    <xf numFmtId="0" fontId="31" fillId="0" borderId="0" xfId="0" applyFont="1"/>
    <xf numFmtId="3" fontId="29" fillId="4" borderId="2" xfId="0" applyNumberFormat="1" applyFont="1" applyFill="1" applyBorder="1" applyAlignment="1">
      <alignment horizontal="center" vertical="center" wrapText="1"/>
    </xf>
    <xf numFmtId="167" fontId="30" fillId="0" borderId="2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justify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left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29" fillId="4" borderId="14" xfId="0" applyFont="1" applyFill="1" applyBorder="1" applyAlignment="1">
      <alignment horizontal="center" vertical="center" wrapText="1"/>
    </xf>
    <xf numFmtId="4" fontId="29" fillId="4" borderId="15" xfId="0" applyNumberFormat="1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top"/>
    </xf>
    <xf numFmtId="0" fontId="32" fillId="0" borderId="0" xfId="0" applyFont="1" applyFill="1" applyBorder="1" applyAlignment="1">
      <alignment horizontal="left" vertical="top"/>
    </xf>
    <xf numFmtId="4" fontId="10" fillId="0" borderId="0" xfId="0" applyNumberFormat="1" applyFont="1" applyFill="1" applyBorder="1" applyAlignment="1">
      <alignment horizontal="left" vertical="center" wrapText="1"/>
    </xf>
    <xf numFmtId="4" fontId="4" fillId="0" borderId="0" xfId="0" applyNumberFormat="1" applyFont="1" applyBorder="1" applyAlignment="1">
      <alignment horizontal="left"/>
    </xf>
    <xf numFmtId="4" fontId="33" fillId="0" borderId="0" xfId="0" applyNumberFormat="1" applyFont="1" applyBorder="1" applyAlignment="1">
      <alignment horizontal="right" vertical="center" wrapText="1"/>
    </xf>
    <xf numFmtId="4" fontId="8" fillId="0" borderId="2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top"/>
    </xf>
    <xf numFmtId="0" fontId="8" fillId="0" borderId="20" xfId="0" applyFont="1" applyBorder="1" applyAlignment="1">
      <alignment horizontal="center" vertical="top"/>
    </xf>
    <xf numFmtId="0" fontId="8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3" fillId="0" borderId="0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right"/>
    </xf>
    <xf numFmtId="0" fontId="18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3" fontId="8" fillId="0" borderId="0" xfId="0" applyNumberFormat="1" applyFont="1" applyBorder="1" applyAlignment="1">
      <alignment horizontal="left"/>
    </xf>
    <xf numFmtId="166" fontId="3" fillId="0" borderId="0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 vertical="top"/>
    </xf>
    <xf numFmtId="0" fontId="4" fillId="0" borderId="2" xfId="0" applyFont="1" applyBorder="1" applyAlignment="1">
      <alignment horizontal="left"/>
    </xf>
    <xf numFmtId="4" fontId="4" fillId="0" borderId="2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horizontal="left"/>
    </xf>
    <xf numFmtId="0" fontId="3" fillId="0" borderId="0" xfId="18" applyNumberFormat="1" applyFont="1" applyBorder="1" applyAlignment="1">
      <alignment horizontal="left"/>
    </xf>
    <xf numFmtId="0" fontId="8" fillId="0" borderId="0" xfId="18" applyNumberFormat="1" applyFont="1" applyBorder="1" applyAlignment="1">
      <alignment horizontal="left"/>
    </xf>
    <xf numFmtId="0" fontId="7" fillId="0" borderId="0" xfId="18" applyNumberFormat="1" applyFont="1" applyBorder="1" applyAlignment="1">
      <alignment horizontal="left"/>
    </xf>
    <xf numFmtId="0" fontId="18" fillId="0" borderId="0" xfId="18" applyNumberFormat="1" applyFont="1" applyBorder="1" applyAlignment="1">
      <alignment horizontal="left"/>
    </xf>
    <xf numFmtId="3" fontId="3" fillId="0" borderId="0" xfId="18" applyNumberFormat="1" applyFont="1" applyBorder="1" applyAlignment="1">
      <alignment horizontal="left"/>
    </xf>
    <xf numFmtId="0" fontId="8" fillId="0" borderId="21" xfId="18" applyNumberFormat="1" applyFont="1" applyBorder="1" applyAlignment="1">
      <alignment horizontal="left"/>
    </xf>
    <xf numFmtId="0" fontId="17" fillId="0" borderId="0" xfId="18" applyNumberFormat="1" applyFont="1" applyBorder="1" applyAlignment="1">
      <alignment horizontal="left"/>
    </xf>
    <xf numFmtId="0" fontId="17" fillId="0" borderId="0" xfId="18" applyNumberFormat="1" applyFont="1" applyBorder="1" applyAlignment="1">
      <alignment horizontal="left" vertical="top"/>
    </xf>
    <xf numFmtId="0" fontId="8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wrapText="1"/>
    </xf>
    <xf numFmtId="0" fontId="4" fillId="0" borderId="0" xfId="0" applyFont="1" applyBorder="1" applyAlignment="1"/>
    <xf numFmtId="0" fontId="36" fillId="0" borderId="0" xfId="0" applyNumberFormat="1" applyFont="1" applyBorder="1" applyAlignment="1">
      <alignment horizontal="left"/>
    </xf>
    <xf numFmtId="0" fontId="8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left"/>
    </xf>
    <xf numFmtId="4" fontId="35" fillId="0" borderId="0" xfId="0" applyNumberFormat="1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left"/>
    </xf>
    <xf numFmtId="0" fontId="30" fillId="0" borderId="0" xfId="49" applyFont="1" applyFill="1" applyAlignment="1">
      <alignment horizontal="left" vertical="center" wrapText="1"/>
    </xf>
    <xf numFmtId="0" fontId="30" fillId="0" borderId="0" xfId="49" applyFont="1" applyFill="1" applyAlignment="1">
      <alignment horizontal="center" vertical="center" wrapText="1"/>
    </xf>
    <xf numFmtId="0" fontId="30" fillId="0" borderId="0" xfId="49" applyFont="1" applyFill="1"/>
    <xf numFmtId="0" fontId="28" fillId="0" borderId="3" xfId="49" applyFont="1" applyFill="1" applyBorder="1" applyAlignment="1">
      <alignment horizontal="center" vertical="center" wrapText="1"/>
    </xf>
    <xf numFmtId="0" fontId="28" fillId="0" borderId="42" xfId="49" applyFont="1" applyFill="1" applyBorder="1" applyAlignment="1">
      <alignment horizontal="left" vertical="center" wrapText="1"/>
    </xf>
    <xf numFmtId="0" fontId="28" fillId="0" borderId="4" xfId="49" applyFont="1" applyFill="1" applyBorder="1" applyAlignment="1">
      <alignment horizontal="center" vertical="center" wrapText="1"/>
    </xf>
    <xf numFmtId="0" fontId="28" fillId="0" borderId="5" xfId="49" applyFont="1" applyFill="1" applyBorder="1" applyAlignment="1">
      <alignment horizontal="center" vertical="center" wrapText="1"/>
    </xf>
    <xf numFmtId="0" fontId="42" fillId="0" borderId="0" xfId="49" applyFont="1" applyFill="1"/>
    <xf numFmtId="0" fontId="42" fillId="0" borderId="0" xfId="49" applyFont="1" applyFill="1" applyAlignment="1">
      <alignment horizontal="center"/>
    </xf>
    <xf numFmtId="0" fontId="30" fillId="0" borderId="0" xfId="49" applyFont="1" applyFill="1" applyAlignment="1">
      <alignment horizontal="center"/>
    </xf>
    <xf numFmtId="0" fontId="43" fillId="0" borderId="53" xfId="49" applyNumberFormat="1" applyFont="1" applyFill="1" applyBorder="1" applyAlignment="1">
      <alignment horizontal="center" vertical="center" wrapText="1"/>
    </xf>
    <xf numFmtId="0" fontId="43" fillId="0" borderId="30" xfId="49" applyNumberFormat="1" applyFont="1" applyFill="1" applyBorder="1" applyAlignment="1">
      <alignment horizontal="left" vertical="center" wrapText="1"/>
    </xf>
    <xf numFmtId="0" fontId="43" fillId="0" borderId="54" xfId="49" applyFont="1" applyFill="1" applyBorder="1" applyAlignment="1">
      <alignment horizontal="center" vertical="center" wrapText="1"/>
    </xf>
    <xf numFmtId="0" fontId="43" fillId="0" borderId="34" xfId="49" applyFont="1" applyFill="1" applyBorder="1" applyAlignment="1">
      <alignment horizontal="center" vertical="center" wrapText="1"/>
    </xf>
    <xf numFmtId="0" fontId="43" fillId="0" borderId="27" xfId="49" applyFont="1" applyFill="1" applyBorder="1" applyAlignment="1">
      <alignment horizontal="center" vertical="center" wrapText="1"/>
    </xf>
    <xf numFmtId="0" fontId="44" fillId="0" borderId="0" xfId="49" applyFont="1" applyFill="1"/>
    <xf numFmtId="0" fontId="45" fillId="0" borderId="25" xfId="49" applyNumberFormat="1" applyFont="1" applyFill="1" applyBorder="1" applyAlignment="1">
      <alignment horizontal="center" vertical="center" wrapText="1"/>
    </xf>
    <xf numFmtId="0" fontId="45" fillId="0" borderId="5" xfId="49" applyNumberFormat="1" applyFont="1" applyFill="1" applyBorder="1" applyAlignment="1">
      <alignment horizontal="left" vertical="center" wrapText="1"/>
    </xf>
    <xf numFmtId="0" fontId="45" fillId="0" borderId="5" xfId="49" applyNumberFormat="1" applyFont="1" applyFill="1" applyBorder="1" applyAlignment="1">
      <alignment horizontal="center" vertical="center" wrapText="1"/>
    </xf>
    <xf numFmtId="4" fontId="45" fillId="0" borderId="5" xfId="49" applyNumberFormat="1" applyFont="1" applyFill="1" applyBorder="1" applyAlignment="1">
      <alignment horizontal="center" vertical="center" wrapText="1"/>
    </xf>
    <xf numFmtId="0" fontId="30" fillId="0" borderId="46" xfId="49" applyNumberFormat="1" applyFont="1" applyFill="1" applyBorder="1" applyAlignment="1">
      <alignment horizontal="center" vertical="center" wrapText="1"/>
    </xf>
    <xf numFmtId="0" fontId="30" fillId="0" borderId="2" xfId="49" applyNumberFormat="1" applyFont="1" applyFill="1" applyBorder="1" applyAlignment="1">
      <alignment horizontal="left" vertical="center" wrapText="1"/>
    </xf>
    <xf numFmtId="0" fontId="30" fillId="0" borderId="2" xfId="49" applyNumberFormat="1" applyFont="1" applyFill="1" applyBorder="1" applyAlignment="1">
      <alignment horizontal="center" vertical="center" wrapText="1"/>
    </xf>
    <xf numFmtId="4" fontId="30" fillId="0" borderId="2" xfId="49" applyNumberFormat="1" applyFont="1" applyFill="1" applyBorder="1" applyAlignment="1">
      <alignment horizontal="center" vertical="center" wrapText="1"/>
    </xf>
    <xf numFmtId="0" fontId="30" fillId="0" borderId="55" xfId="49" applyNumberFormat="1" applyFont="1" applyFill="1" applyBorder="1" applyAlignment="1">
      <alignment horizontal="center" vertical="center" wrapText="1"/>
    </xf>
    <xf numFmtId="0" fontId="30" fillId="0" borderId="56" xfId="49" applyNumberFormat="1" applyFont="1" applyFill="1" applyBorder="1" applyAlignment="1">
      <alignment horizontal="left" vertical="center" wrapText="1"/>
    </xf>
    <xf numFmtId="0" fontId="30" fillId="0" borderId="56" xfId="49" applyNumberFormat="1" applyFont="1" applyFill="1" applyBorder="1" applyAlignment="1">
      <alignment horizontal="center" vertical="center" wrapText="1"/>
    </xf>
    <xf numFmtId="4" fontId="30" fillId="0" borderId="56" xfId="49" applyNumberFormat="1" applyFont="1" applyFill="1" applyBorder="1" applyAlignment="1">
      <alignment horizontal="center" vertical="center" wrapText="1"/>
    </xf>
    <xf numFmtId="0" fontId="30" fillId="0" borderId="57" xfId="49" applyNumberFormat="1" applyFont="1" applyFill="1" applyBorder="1" applyAlignment="1">
      <alignment horizontal="center" vertical="center" wrapText="1"/>
    </xf>
    <xf numFmtId="0" fontId="30" fillId="0" borderId="38" xfId="49" applyNumberFormat="1" applyFont="1" applyFill="1" applyBorder="1" applyAlignment="1">
      <alignment horizontal="left" vertical="center" wrapText="1"/>
    </xf>
    <xf numFmtId="0" fontId="30" fillId="0" borderId="38" xfId="49" applyNumberFormat="1" applyFont="1" applyFill="1" applyBorder="1" applyAlignment="1">
      <alignment horizontal="center" vertical="center" wrapText="1"/>
    </xf>
    <xf numFmtId="4" fontId="30" fillId="0" borderId="38" xfId="49" applyNumberFormat="1" applyFont="1" applyFill="1" applyBorder="1" applyAlignment="1">
      <alignment horizontal="center" vertical="center" wrapText="1"/>
    </xf>
    <xf numFmtId="0" fontId="30" fillId="0" borderId="53" xfId="49" applyNumberFormat="1" applyFont="1" applyFill="1" applyBorder="1" applyAlignment="1">
      <alignment horizontal="center" vertical="center" wrapText="1"/>
    </xf>
    <xf numFmtId="0" fontId="30" fillId="0" borderId="30" xfId="49" applyNumberFormat="1" applyFont="1" applyFill="1" applyBorder="1" applyAlignment="1">
      <alignment horizontal="left" vertical="center" wrapText="1"/>
    </xf>
    <xf numFmtId="0" fontId="30" fillId="0" borderId="30" xfId="49" applyNumberFormat="1" applyFont="1" applyFill="1" applyBorder="1" applyAlignment="1">
      <alignment horizontal="center" vertical="center" wrapText="1"/>
    </xf>
    <xf numFmtId="4" fontId="30" fillId="0" borderId="30" xfId="49" applyNumberFormat="1" applyFont="1" applyFill="1" applyBorder="1" applyAlignment="1">
      <alignment horizontal="center" vertical="center" wrapText="1"/>
    </xf>
    <xf numFmtId="0" fontId="43" fillId="0" borderId="25" xfId="49" applyNumberFormat="1" applyFont="1" applyFill="1" applyBorder="1" applyAlignment="1">
      <alignment horizontal="center" vertical="center" wrapText="1"/>
    </xf>
    <xf numFmtId="0" fontId="43" fillId="0" borderId="5" xfId="49" applyNumberFormat="1" applyFont="1" applyFill="1" applyBorder="1" applyAlignment="1">
      <alignment horizontal="left" vertical="center" wrapText="1"/>
    </xf>
    <xf numFmtId="0" fontId="43" fillId="0" borderId="5" xfId="49" applyNumberFormat="1" applyFont="1" applyFill="1" applyBorder="1" applyAlignment="1">
      <alignment horizontal="center" vertical="center" wrapText="1"/>
    </xf>
    <xf numFmtId="4" fontId="43" fillId="0" borderId="5" xfId="49" applyNumberFormat="1" applyFont="1" applyFill="1" applyBorder="1" applyAlignment="1">
      <alignment horizontal="center" vertical="center" wrapText="1"/>
    </xf>
    <xf numFmtId="0" fontId="45" fillId="0" borderId="46" xfId="49" applyNumberFormat="1" applyFont="1" applyFill="1" applyBorder="1" applyAlignment="1">
      <alignment horizontal="center" vertical="center" wrapText="1"/>
    </xf>
    <xf numFmtId="0" fontId="45" fillId="0" borderId="2" xfId="49" applyNumberFormat="1" applyFont="1" applyFill="1" applyBorder="1" applyAlignment="1">
      <alignment horizontal="left" vertical="center" wrapText="1"/>
    </xf>
    <xf numFmtId="0" fontId="45" fillId="0" borderId="2" xfId="49" applyNumberFormat="1" applyFont="1" applyFill="1" applyBorder="1" applyAlignment="1">
      <alignment horizontal="center" vertical="center" wrapText="1"/>
    </xf>
    <xf numFmtId="4" fontId="45" fillId="0" borderId="2" xfId="49" applyNumberFormat="1" applyFont="1" applyFill="1" applyBorder="1" applyAlignment="1">
      <alignment horizontal="center" vertical="center" wrapText="1"/>
    </xf>
    <xf numFmtId="0" fontId="30" fillId="0" borderId="0" xfId="49" applyFont="1" applyFill="1" applyAlignment="1">
      <alignment wrapText="1"/>
    </xf>
    <xf numFmtId="0" fontId="30" fillId="0" borderId="52" xfId="49" applyNumberFormat="1" applyFont="1" applyFill="1" applyBorder="1" applyAlignment="1">
      <alignment horizontal="center" vertical="center" wrapText="1"/>
    </xf>
    <xf numFmtId="0" fontId="30" fillId="0" borderId="47" xfId="49" applyNumberFormat="1" applyFont="1" applyFill="1" applyBorder="1" applyAlignment="1">
      <alignment horizontal="left" vertical="center" wrapText="1"/>
    </xf>
    <xf numFmtId="0" fontId="30" fillId="0" borderId="47" xfId="49" applyNumberFormat="1" applyFont="1" applyFill="1" applyBorder="1" applyAlignment="1">
      <alignment horizontal="center" vertical="center" wrapText="1"/>
    </xf>
    <xf numFmtId="4" fontId="30" fillId="0" borderId="47" xfId="49" applyNumberFormat="1" applyFont="1" applyFill="1" applyBorder="1" applyAlignment="1">
      <alignment horizontal="center" vertical="center" wrapText="1"/>
    </xf>
    <xf numFmtId="0" fontId="30" fillId="0" borderId="2" xfId="49" applyFont="1" applyFill="1" applyBorder="1" applyAlignment="1">
      <alignment horizontal="center" vertical="center" wrapText="1"/>
    </xf>
    <xf numFmtId="16" fontId="30" fillId="0" borderId="2" xfId="49" applyNumberFormat="1" applyFont="1" applyFill="1" applyBorder="1" applyAlignment="1">
      <alignment horizontal="center" vertical="center" wrapText="1"/>
    </xf>
    <xf numFmtId="0" fontId="30" fillId="0" borderId="0" xfId="51" applyFont="1" applyFill="1"/>
    <xf numFmtId="0" fontId="30" fillId="0" borderId="0" xfId="51" applyFont="1" applyFill="1" applyAlignment="1">
      <alignment horizontal="left" vertical="center"/>
    </xf>
    <xf numFmtId="0" fontId="28" fillId="0" borderId="3" xfId="51" applyFont="1" applyFill="1" applyBorder="1" applyAlignment="1">
      <alignment horizontal="center" vertical="center" wrapText="1"/>
    </xf>
    <xf numFmtId="0" fontId="28" fillId="0" borderId="42" xfId="51" applyFont="1" applyFill="1" applyBorder="1" applyAlignment="1">
      <alignment horizontal="center" vertical="center" wrapText="1"/>
    </xf>
    <xf numFmtId="0" fontId="28" fillId="0" borderId="4" xfId="51" applyFont="1" applyFill="1" applyBorder="1" applyAlignment="1">
      <alignment horizontal="center" vertical="center" wrapText="1"/>
    </xf>
    <xf numFmtId="0" fontId="28" fillId="0" borderId="5" xfId="51" applyFont="1" applyFill="1" applyBorder="1" applyAlignment="1">
      <alignment horizontal="center" vertical="center" wrapText="1"/>
    </xf>
    <xf numFmtId="4" fontId="30" fillId="0" borderId="0" xfId="51" applyNumberFormat="1" applyFont="1" applyFill="1"/>
    <xf numFmtId="0" fontId="43" fillId="0" borderId="3" xfId="51" applyFont="1" applyFill="1" applyBorder="1" applyAlignment="1">
      <alignment horizontal="center" vertical="center" wrapText="1"/>
    </xf>
    <xf numFmtId="0" fontId="43" fillId="0" borderId="42" xfId="51" applyFont="1" applyFill="1" applyBorder="1" applyAlignment="1">
      <alignment horizontal="left" vertical="center" wrapText="1"/>
    </xf>
    <xf numFmtId="0" fontId="43" fillId="0" borderId="54" xfId="51" applyFont="1" applyFill="1" applyBorder="1" applyAlignment="1">
      <alignment horizontal="center" vertical="center" wrapText="1"/>
    </xf>
    <xf numFmtId="0" fontId="43" fillId="0" borderId="34" xfId="51" applyFont="1" applyFill="1" applyBorder="1" applyAlignment="1">
      <alignment horizontal="center" vertical="center" wrapText="1"/>
    </xf>
    <xf numFmtId="0" fontId="43" fillId="0" borderId="27" xfId="51" applyFont="1" applyFill="1" applyBorder="1" applyAlignment="1">
      <alignment horizontal="center" vertical="center" wrapText="1"/>
    </xf>
    <xf numFmtId="0" fontId="28" fillId="0" borderId="0" xfId="51" applyFont="1" applyFill="1"/>
    <xf numFmtId="0" fontId="45" fillId="0" borderId="58" xfId="51" applyFont="1" applyFill="1" applyBorder="1" applyAlignment="1">
      <alignment horizontal="center" vertical="center" wrapText="1"/>
    </xf>
    <xf numFmtId="0" fontId="45" fillId="0" borderId="59" xfId="51" applyFont="1" applyFill="1" applyBorder="1" applyAlignment="1">
      <alignment horizontal="left" vertical="center" wrapText="1"/>
    </xf>
    <xf numFmtId="0" fontId="49" fillId="0" borderId="8" xfId="51" applyFont="1" applyFill="1" applyBorder="1" applyAlignment="1">
      <alignment horizontal="center" vertical="center" wrapText="1"/>
    </xf>
    <xf numFmtId="4" fontId="45" fillId="0" borderId="33" xfId="51" applyNumberFormat="1" applyFont="1" applyFill="1" applyBorder="1" applyAlignment="1">
      <alignment horizontal="center" vertical="center" wrapText="1"/>
    </xf>
    <xf numFmtId="4" fontId="45" fillId="0" borderId="10" xfId="51" applyNumberFormat="1" applyFont="1" applyFill="1" applyBorder="1" applyAlignment="1">
      <alignment horizontal="center" vertical="center" wrapText="1"/>
    </xf>
    <xf numFmtId="0" fontId="30" fillId="0" borderId="12" xfId="51" applyFont="1" applyFill="1" applyBorder="1" applyAlignment="1">
      <alignment horizontal="center" vertical="center" wrapText="1"/>
    </xf>
    <xf numFmtId="0" fontId="30" fillId="0" borderId="60" xfId="51" applyNumberFormat="1" applyFont="1" applyFill="1" applyBorder="1" applyAlignment="1">
      <alignment horizontal="left" vertical="center" wrapText="1"/>
    </xf>
    <xf numFmtId="4" fontId="30" fillId="0" borderId="46" xfId="51" applyNumberFormat="1" applyFont="1" applyFill="1" applyBorder="1" applyAlignment="1">
      <alignment horizontal="center" vertical="center" wrapText="1"/>
    </xf>
    <xf numFmtId="4" fontId="30" fillId="0" borderId="2" xfId="51" applyNumberFormat="1" applyFont="1" applyFill="1" applyBorder="1" applyAlignment="1">
      <alignment horizontal="center" vertical="center" wrapText="1"/>
    </xf>
    <xf numFmtId="0" fontId="30" fillId="0" borderId="2" xfId="51" applyFont="1" applyFill="1" applyBorder="1" applyAlignment="1">
      <alignment horizontal="center" vertical="center" wrapText="1"/>
    </xf>
    <xf numFmtId="0" fontId="30" fillId="0" borderId="61" xfId="51" applyFont="1" applyFill="1" applyBorder="1" applyAlignment="1">
      <alignment horizontal="center" vertical="center" wrapText="1"/>
    </xf>
    <xf numFmtId="0" fontId="30" fillId="0" borderId="2" xfId="51" applyNumberFormat="1" applyFont="1" applyFill="1" applyBorder="1" applyAlignment="1">
      <alignment horizontal="center" vertical="center" wrapText="1"/>
    </xf>
    <xf numFmtId="0" fontId="30" fillId="0" borderId="8" xfId="51" applyNumberFormat="1" applyFont="1" applyFill="1" applyBorder="1" applyAlignment="1">
      <alignment vertical="center" wrapText="1"/>
    </xf>
    <xf numFmtId="0" fontId="30" fillId="0" borderId="13" xfId="51" applyNumberFormat="1" applyFont="1" applyFill="1" applyBorder="1" applyAlignment="1">
      <alignment vertical="center" wrapText="1"/>
    </xf>
    <xf numFmtId="0" fontId="30" fillId="0" borderId="12" xfId="51" applyNumberFormat="1" applyFont="1" applyFill="1" applyBorder="1" applyAlignment="1">
      <alignment horizontal="center" vertical="center" wrapText="1"/>
    </xf>
    <xf numFmtId="0" fontId="30" fillId="0" borderId="46" xfId="51" applyNumberFormat="1" applyFont="1" applyFill="1" applyBorder="1" applyAlignment="1">
      <alignment horizontal="center" vertical="center" wrapText="1"/>
    </xf>
    <xf numFmtId="0" fontId="42" fillId="0" borderId="0" xfId="51" applyFont="1" applyFill="1"/>
    <xf numFmtId="0" fontId="30" fillId="0" borderId="12" xfId="51" applyNumberFormat="1" applyFont="1" applyFill="1" applyBorder="1" applyAlignment="1">
      <alignment vertical="center" wrapText="1"/>
    </xf>
    <xf numFmtId="0" fontId="30" fillId="0" borderId="61" xfId="51" applyNumberFormat="1" applyFont="1" applyFill="1" applyBorder="1" applyAlignment="1">
      <alignment vertical="center" wrapText="1"/>
    </xf>
    <xf numFmtId="0" fontId="30" fillId="0" borderId="62" xfId="51" applyNumberFormat="1" applyFont="1" applyFill="1" applyBorder="1" applyAlignment="1">
      <alignment vertical="center" wrapText="1"/>
    </xf>
    <xf numFmtId="0" fontId="30" fillId="0" borderId="61" xfId="51" applyNumberFormat="1" applyFont="1" applyFill="1" applyBorder="1" applyAlignment="1">
      <alignment horizontal="center" vertical="center" wrapText="1"/>
    </xf>
    <xf numFmtId="0" fontId="30" fillId="0" borderId="53" xfId="51" applyNumberFormat="1" applyFont="1" applyFill="1" applyBorder="1" applyAlignment="1">
      <alignment horizontal="center" vertical="center" wrapText="1"/>
    </xf>
    <xf numFmtId="4" fontId="30" fillId="0" borderId="30" xfId="51" applyNumberFormat="1" applyFont="1" applyFill="1" applyBorder="1" applyAlignment="1">
      <alignment horizontal="center" vertical="center" wrapText="1"/>
    </xf>
    <xf numFmtId="0" fontId="30" fillId="0" borderId="30" xfId="51" applyNumberFormat="1" applyFont="1" applyFill="1" applyBorder="1" applyAlignment="1">
      <alignment horizontal="center" vertical="center" wrapText="1"/>
    </xf>
    <xf numFmtId="0" fontId="45" fillId="0" borderId="3" xfId="51" applyFont="1" applyFill="1" applyBorder="1" applyAlignment="1">
      <alignment horizontal="center" vertical="center" wrapText="1"/>
    </xf>
    <xf numFmtId="0" fontId="45" fillId="0" borderId="42" xfId="51" applyFont="1" applyFill="1" applyBorder="1" applyAlignment="1">
      <alignment horizontal="left" vertical="center" wrapText="1"/>
    </xf>
    <xf numFmtId="0" fontId="49" fillId="0" borderId="3" xfId="51" applyFont="1" applyFill="1" applyBorder="1" applyAlignment="1">
      <alignment horizontal="center" vertical="center" wrapText="1"/>
    </xf>
    <xf numFmtId="4" fontId="45" fillId="0" borderId="25" xfId="51" applyNumberFormat="1" applyFont="1" applyFill="1" applyBorder="1" applyAlignment="1">
      <alignment horizontal="center" vertical="center" wrapText="1"/>
    </xf>
    <xf numFmtId="4" fontId="45" fillId="0" borderId="5" xfId="51" applyNumberFormat="1" applyFont="1" applyFill="1" applyBorder="1" applyAlignment="1">
      <alignment horizontal="center" vertical="center" wrapText="1"/>
    </xf>
    <xf numFmtId="0" fontId="30" fillId="0" borderId="58" xfId="51" applyFont="1" applyFill="1" applyBorder="1" applyAlignment="1">
      <alignment horizontal="center" vertical="center" wrapText="1"/>
    </xf>
    <xf numFmtId="0" fontId="30" fillId="0" borderId="59" xfId="51" applyNumberFormat="1" applyFont="1" applyFill="1" applyBorder="1" applyAlignment="1">
      <alignment horizontal="left" vertical="center" wrapText="1"/>
    </xf>
    <xf numFmtId="4" fontId="30" fillId="0" borderId="57" xfId="51" applyNumberFormat="1" applyFont="1" applyFill="1" applyBorder="1" applyAlignment="1">
      <alignment horizontal="center" vertical="center" wrapText="1"/>
    </xf>
    <xf numFmtId="4" fontId="30" fillId="0" borderId="38" xfId="51" applyNumberFormat="1" applyFont="1" applyFill="1" applyBorder="1" applyAlignment="1">
      <alignment horizontal="center" vertical="center" wrapText="1"/>
    </xf>
    <xf numFmtId="0" fontId="30" fillId="0" borderId="63" xfId="51" applyNumberFormat="1" applyFont="1" applyFill="1" applyBorder="1" applyAlignment="1">
      <alignment horizontal="left" vertical="center" wrapText="1"/>
    </xf>
    <xf numFmtId="4" fontId="30" fillId="0" borderId="53" xfId="51" applyNumberFormat="1" applyFont="1" applyFill="1" applyBorder="1" applyAlignment="1">
      <alignment horizontal="center" vertical="center" wrapText="1"/>
    </xf>
    <xf numFmtId="4" fontId="30" fillId="0" borderId="38" xfId="51" applyNumberFormat="1" applyFont="1" applyFill="1" applyBorder="1" applyAlignment="1">
      <alignment horizontal="center" vertical="center"/>
    </xf>
    <xf numFmtId="0" fontId="30" fillId="0" borderId="38" xfId="51" applyNumberFormat="1" applyFont="1" applyFill="1" applyBorder="1" applyAlignment="1">
      <alignment horizontal="center" vertical="center" wrapText="1"/>
    </xf>
    <xf numFmtId="4" fontId="30" fillId="0" borderId="2" xfId="51" applyNumberFormat="1" applyFont="1" applyFill="1" applyBorder="1" applyAlignment="1">
      <alignment horizontal="center" vertical="center"/>
    </xf>
    <xf numFmtId="0" fontId="42" fillId="0" borderId="0" xfId="51" applyFont="1" applyFill="1" applyAlignment="1">
      <alignment horizontal="center" vertical="center"/>
    </xf>
    <xf numFmtId="0" fontId="30" fillId="0" borderId="0" xfId="51" applyFont="1" applyFill="1" applyAlignment="1">
      <alignment horizontal="center" vertical="center"/>
    </xf>
    <xf numFmtId="4" fontId="30" fillId="0" borderId="30" xfId="51" applyNumberFormat="1" applyFont="1" applyFill="1" applyBorder="1" applyAlignment="1">
      <alignment horizontal="center" vertical="center"/>
    </xf>
    <xf numFmtId="0" fontId="30" fillId="0" borderId="64" xfId="51" applyFont="1" applyFill="1" applyBorder="1" applyAlignment="1">
      <alignment horizontal="center" vertical="center" wrapText="1"/>
    </xf>
    <xf numFmtId="0" fontId="30" fillId="0" borderId="16" xfId="51" applyFont="1" applyFill="1" applyBorder="1" applyAlignment="1">
      <alignment horizontal="center" vertical="center" wrapText="1"/>
    </xf>
    <xf numFmtId="0" fontId="43" fillId="0" borderId="4" xfId="51" applyFont="1" applyFill="1" applyBorder="1" applyAlignment="1">
      <alignment horizontal="center" vertical="center" wrapText="1"/>
    </xf>
    <xf numFmtId="0" fontId="43" fillId="0" borderId="5" xfId="51" applyFont="1" applyFill="1" applyBorder="1" applyAlignment="1">
      <alignment horizontal="center" vertical="center" wrapText="1"/>
    </xf>
    <xf numFmtId="0" fontId="45" fillId="0" borderId="14" xfId="51" applyFont="1" applyFill="1" applyBorder="1" applyAlignment="1">
      <alignment horizontal="center" vertical="center" wrapText="1"/>
    </xf>
    <xf numFmtId="0" fontId="45" fillId="0" borderId="8" xfId="51" applyFont="1" applyFill="1" applyBorder="1" applyAlignment="1">
      <alignment horizontal="left" vertical="center" wrapText="1"/>
    </xf>
    <xf numFmtId="0" fontId="45" fillId="0" borderId="8" xfId="51" applyFont="1" applyFill="1" applyBorder="1" applyAlignment="1">
      <alignment horizontal="center" vertical="center" wrapText="1"/>
    </xf>
    <xf numFmtId="49" fontId="45" fillId="0" borderId="13" xfId="51" applyNumberFormat="1" applyFont="1" applyFill="1" applyBorder="1" applyAlignment="1">
      <alignment horizontal="center" vertical="center" wrapText="1"/>
    </xf>
    <xf numFmtId="4" fontId="45" fillId="0" borderId="2" xfId="51" applyNumberFormat="1" applyFont="1" applyFill="1" applyBorder="1" applyAlignment="1">
      <alignment horizontal="center" vertical="center" wrapText="1"/>
    </xf>
    <xf numFmtId="0" fontId="30" fillId="0" borderId="20" xfId="51" applyNumberFormat="1" applyFont="1" applyFill="1" applyBorder="1" applyAlignment="1">
      <alignment horizontal="center" vertical="center" wrapText="1"/>
    </xf>
    <xf numFmtId="0" fontId="30" fillId="0" borderId="12" xfId="51" applyNumberFormat="1" applyFont="1" applyFill="1" applyBorder="1" applyAlignment="1">
      <alignment horizontal="left" vertical="center" wrapText="1"/>
    </xf>
    <xf numFmtId="0" fontId="30" fillId="0" borderId="13" xfId="51" applyNumberFormat="1" applyFont="1" applyFill="1" applyBorder="1" applyAlignment="1">
      <alignment horizontal="center" vertical="center" wrapText="1"/>
    </xf>
    <xf numFmtId="0" fontId="30" fillId="0" borderId="65" xfId="51" applyNumberFormat="1" applyFont="1" applyFill="1" applyBorder="1" applyAlignment="1">
      <alignment horizontal="center" vertical="center" wrapText="1"/>
    </xf>
    <xf numFmtId="0" fontId="30" fillId="0" borderId="64" xfId="51" applyNumberFormat="1" applyFont="1" applyFill="1" applyBorder="1" applyAlignment="1">
      <alignment horizontal="left" vertical="center" wrapText="1"/>
    </xf>
    <xf numFmtId="0" fontId="30" fillId="0" borderId="64" xfId="51" applyNumberFormat="1" applyFont="1" applyFill="1" applyBorder="1" applyAlignment="1">
      <alignment horizontal="center" vertical="center" wrapText="1"/>
    </xf>
    <xf numFmtId="0" fontId="30" fillId="0" borderId="62" xfId="51" applyNumberFormat="1" applyFont="1" applyFill="1" applyBorder="1" applyAlignment="1">
      <alignment horizontal="center" vertical="center" wrapText="1"/>
    </xf>
    <xf numFmtId="49" fontId="45" fillId="0" borderId="4" xfId="51" applyNumberFormat="1" applyFont="1" applyFill="1" applyBorder="1" applyAlignment="1">
      <alignment horizontal="center" vertical="center" wrapText="1"/>
    </xf>
    <xf numFmtId="4" fontId="30" fillId="0" borderId="66" xfId="51" applyNumberFormat="1" applyFont="1" applyFill="1" applyBorder="1" applyAlignment="1">
      <alignment horizontal="center" vertical="center" wrapText="1"/>
    </xf>
    <xf numFmtId="0" fontId="45" fillId="0" borderId="39" xfId="51" applyNumberFormat="1" applyFont="1" applyFill="1" applyBorder="1" applyAlignment="1">
      <alignment horizontal="center" vertical="center" wrapText="1"/>
    </xf>
    <xf numFmtId="0" fontId="45" fillId="0" borderId="3" xfId="51" applyNumberFormat="1" applyFont="1" applyFill="1" applyBorder="1" applyAlignment="1">
      <alignment horizontal="left" vertical="center" wrapText="1"/>
    </xf>
    <xf numFmtId="0" fontId="45" fillId="0" borderId="3" xfId="51" applyNumberFormat="1" applyFont="1" applyFill="1" applyBorder="1" applyAlignment="1">
      <alignment horizontal="center" vertical="center" wrapText="1"/>
    </xf>
    <xf numFmtId="0" fontId="45" fillId="0" borderId="4" xfId="51" applyNumberFormat="1" applyFont="1" applyFill="1" applyBorder="1" applyAlignment="1">
      <alignment horizontal="center" vertical="center" wrapText="1"/>
    </xf>
    <xf numFmtId="0" fontId="45" fillId="0" borderId="5" xfId="51" applyNumberFormat="1" applyFont="1" applyFill="1" applyBorder="1" applyAlignment="1">
      <alignment horizontal="center" vertical="center" wrapText="1"/>
    </xf>
    <xf numFmtId="0" fontId="30" fillId="0" borderId="67" xfId="51" applyNumberFormat="1" applyFont="1" applyFill="1" applyBorder="1" applyAlignment="1">
      <alignment horizontal="center" vertical="center" wrapText="1"/>
    </xf>
    <xf numFmtId="0" fontId="30" fillId="0" borderId="8" xfId="51" applyNumberFormat="1" applyFont="1" applyFill="1" applyBorder="1" applyAlignment="1">
      <alignment horizontal="left" vertical="center" wrapText="1"/>
    </xf>
    <xf numFmtId="0" fontId="30" fillId="0" borderId="58" xfId="51" applyNumberFormat="1" applyFont="1" applyFill="1" applyBorder="1" applyAlignment="1">
      <alignment horizontal="center" vertical="center" wrapText="1"/>
    </xf>
    <xf numFmtId="0" fontId="30" fillId="0" borderId="66" xfId="51" applyNumberFormat="1" applyFont="1" applyFill="1" applyBorder="1" applyAlignment="1">
      <alignment horizontal="center" vertical="center" wrapText="1"/>
    </xf>
    <xf numFmtId="0" fontId="30" fillId="0" borderId="14" xfId="51" applyNumberFormat="1" applyFont="1" applyFill="1" applyBorder="1" applyAlignment="1">
      <alignment horizontal="center" vertical="center" wrapText="1"/>
    </xf>
    <xf numFmtId="0" fontId="30" fillId="0" borderId="68" xfId="51" applyNumberFormat="1" applyFont="1" applyFill="1" applyBorder="1" applyAlignment="1">
      <alignment horizontal="center" vertical="center" wrapText="1"/>
    </xf>
    <xf numFmtId="0" fontId="30" fillId="0" borderId="61" xfId="51" applyNumberFormat="1" applyFont="1" applyFill="1" applyBorder="1" applyAlignment="1">
      <alignment horizontal="left" vertical="center" wrapText="1"/>
    </xf>
    <xf numFmtId="4" fontId="45" fillId="0" borderId="4" xfId="51" applyNumberFormat="1" applyFont="1" applyFill="1" applyBorder="1" applyAlignment="1">
      <alignment horizontal="center" vertical="center" wrapText="1"/>
    </xf>
    <xf numFmtId="0" fontId="30" fillId="0" borderId="69" xfId="51" applyFont="1" applyFill="1" applyBorder="1" applyAlignment="1">
      <alignment horizontal="center" vertical="center" wrapText="1"/>
    </xf>
    <xf numFmtId="0" fontId="30" fillId="0" borderId="37" xfId="51" applyNumberFormat="1" applyFont="1" applyFill="1" applyBorder="1" applyAlignment="1">
      <alignment horizontal="left" vertical="center" wrapText="1"/>
    </xf>
    <xf numFmtId="4" fontId="30" fillId="0" borderId="35" xfId="51" applyNumberFormat="1" applyFont="1" applyFill="1" applyBorder="1" applyAlignment="1">
      <alignment horizontal="center" vertical="center" wrapText="1"/>
    </xf>
    <xf numFmtId="4" fontId="30" fillId="0" borderId="56" xfId="51" applyNumberFormat="1" applyFont="1" applyFill="1" applyBorder="1" applyAlignment="1">
      <alignment horizontal="center" vertical="center" wrapText="1"/>
    </xf>
    <xf numFmtId="4" fontId="30" fillId="0" borderId="56" xfId="51" applyNumberFormat="1" applyFont="1" applyFill="1" applyBorder="1" applyAlignment="1">
      <alignment horizontal="center" vertical="center"/>
    </xf>
    <xf numFmtId="0" fontId="30" fillId="0" borderId="56" xfId="51" applyNumberFormat="1" applyFont="1" applyFill="1" applyBorder="1" applyAlignment="1">
      <alignment horizontal="center" vertical="center" wrapText="1"/>
    </xf>
    <xf numFmtId="0" fontId="45" fillId="0" borderId="25" xfId="51" applyNumberFormat="1" applyFont="1" applyFill="1" applyBorder="1" applyAlignment="1">
      <alignment horizontal="center" vertical="center" wrapText="1"/>
    </xf>
    <xf numFmtId="0" fontId="45" fillId="0" borderId="5" xfId="51" applyNumberFormat="1" applyFont="1" applyFill="1" applyBorder="1" applyAlignment="1">
      <alignment horizontal="left" vertical="center" wrapText="1"/>
    </xf>
    <xf numFmtId="0" fontId="30" fillId="0" borderId="57" xfId="51" applyNumberFormat="1" applyFont="1" applyFill="1" applyBorder="1" applyAlignment="1">
      <alignment horizontal="center" vertical="center" wrapText="1"/>
    </xf>
    <xf numFmtId="0" fontId="30" fillId="0" borderId="38" xfId="51" applyNumberFormat="1" applyFont="1" applyFill="1" applyBorder="1" applyAlignment="1">
      <alignment horizontal="left" vertical="center" wrapText="1"/>
    </xf>
    <xf numFmtId="0" fontId="30" fillId="0" borderId="52" xfId="51" applyNumberFormat="1" applyFont="1" applyFill="1" applyBorder="1" applyAlignment="1">
      <alignment horizontal="center" vertical="center" wrapText="1"/>
    </xf>
    <xf numFmtId="0" fontId="30" fillId="0" borderId="47" xfId="51" applyNumberFormat="1" applyFont="1" applyFill="1" applyBorder="1" applyAlignment="1">
      <alignment horizontal="left" vertical="center" wrapText="1"/>
    </xf>
    <xf numFmtId="0" fontId="30" fillId="0" borderId="47" xfId="51" applyNumberFormat="1" applyFont="1" applyFill="1" applyBorder="1" applyAlignment="1">
      <alignment horizontal="center" vertical="center" wrapText="1"/>
    </xf>
    <xf numFmtId="4" fontId="30" fillId="0" borderId="47" xfId="51" applyNumberFormat="1" applyFont="1" applyFill="1" applyBorder="1" applyAlignment="1">
      <alignment horizontal="center" vertical="center" wrapText="1"/>
    </xf>
    <xf numFmtId="4" fontId="30" fillId="0" borderId="62" xfId="51" applyNumberFormat="1" applyFont="1" applyFill="1" applyBorder="1" applyAlignment="1">
      <alignment horizontal="center" vertical="center" wrapText="1"/>
    </xf>
    <xf numFmtId="0" fontId="30" fillId="0" borderId="2" xfId="51" applyNumberFormat="1" applyFont="1" applyFill="1" applyBorder="1" applyAlignment="1">
      <alignment horizontal="left" vertical="center" wrapText="1"/>
    </xf>
    <xf numFmtId="0" fontId="30" fillId="0" borderId="56" xfId="51" applyNumberFormat="1" applyFont="1" applyFill="1" applyBorder="1" applyAlignment="1">
      <alignment horizontal="left" vertical="center" wrapText="1"/>
    </xf>
    <xf numFmtId="0" fontId="30" fillId="0" borderId="30" xfId="51" applyNumberFormat="1" applyFont="1" applyFill="1" applyBorder="1" applyAlignment="1">
      <alignment horizontal="left" vertical="center" wrapText="1"/>
    </xf>
    <xf numFmtId="0" fontId="30" fillId="0" borderId="0" xfId="51" applyFont="1" applyFill="1" applyAlignment="1">
      <alignment vertical="center"/>
    </xf>
    <xf numFmtId="0" fontId="30" fillId="0" borderId="5" xfId="51" applyNumberFormat="1" applyFont="1" applyFill="1" applyBorder="1" applyAlignment="1">
      <alignment horizontal="center" vertical="center" wrapText="1"/>
    </xf>
    <xf numFmtId="0" fontId="45" fillId="0" borderId="42" xfId="51" applyNumberFormat="1" applyFont="1" applyFill="1" applyBorder="1" applyAlignment="1">
      <alignment horizontal="left" vertical="center" wrapText="1"/>
    </xf>
    <xf numFmtId="0" fontId="30" fillId="0" borderId="3" xfId="51" applyFont="1" applyFill="1" applyBorder="1" applyAlignment="1">
      <alignment horizontal="center" vertical="center" wrapText="1"/>
    </xf>
    <xf numFmtId="4" fontId="30" fillId="0" borderId="4" xfId="51" applyNumberFormat="1" applyFont="1" applyFill="1" applyBorder="1" applyAlignment="1">
      <alignment horizontal="center" vertical="center" wrapText="1"/>
    </xf>
    <xf numFmtId="0" fontId="45" fillId="0" borderId="0" xfId="51" applyFont="1" applyFill="1"/>
    <xf numFmtId="4" fontId="30" fillId="0" borderId="13" xfId="51" applyNumberFormat="1" applyFont="1" applyFill="1" applyBorder="1" applyAlignment="1">
      <alignment horizontal="center" vertical="center" wrapText="1"/>
    </xf>
    <xf numFmtId="0" fontId="43" fillId="0" borderId="40" xfId="51" applyFont="1" applyFill="1" applyBorder="1" applyAlignment="1">
      <alignment horizontal="left" vertical="center" wrapText="1"/>
    </xf>
    <xf numFmtId="0" fontId="43" fillId="0" borderId="39" xfId="51" applyFont="1" applyFill="1" applyBorder="1" applyAlignment="1">
      <alignment horizontal="center" vertical="center" wrapText="1"/>
    </xf>
    <xf numFmtId="0" fontId="45" fillId="0" borderId="40" xfId="51" applyFont="1" applyFill="1" applyBorder="1" applyAlignment="1">
      <alignment horizontal="left" vertical="center" wrapText="1"/>
    </xf>
    <xf numFmtId="0" fontId="45" fillId="0" borderId="39" xfId="51" applyFont="1" applyFill="1" applyBorder="1" applyAlignment="1">
      <alignment horizontal="center" vertical="center" wrapText="1"/>
    </xf>
    <xf numFmtId="4" fontId="45" fillId="0" borderId="3" xfId="51" applyNumberFormat="1" applyFont="1" applyFill="1" applyBorder="1" applyAlignment="1">
      <alignment horizontal="center" vertical="center" wrapText="1"/>
    </xf>
    <xf numFmtId="0" fontId="30" fillId="0" borderId="20" xfId="51" applyNumberFormat="1" applyFont="1" applyFill="1" applyBorder="1" applyAlignment="1">
      <alignment horizontal="left" vertical="center" wrapText="1"/>
    </xf>
    <xf numFmtId="0" fontId="30" fillId="0" borderId="0" xfId="51" applyFont="1" applyFill="1" applyAlignment="1">
      <alignment horizontal="center" vertical="center" wrapText="1"/>
    </xf>
    <xf numFmtId="0" fontId="30" fillId="0" borderId="65" xfId="51" applyNumberFormat="1" applyFont="1" applyFill="1" applyBorder="1" applyAlignment="1">
      <alignment horizontal="left" vertical="center" wrapText="1"/>
    </xf>
    <xf numFmtId="0" fontId="30" fillId="0" borderId="67" xfId="51" applyFont="1" applyFill="1" applyBorder="1" applyAlignment="1">
      <alignment horizontal="center" vertical="center" wrapText="1"/>
    </xf>
    <xf numFmtId="4" fontId="30" fillId="0" borderId="58" xfId="51" applyNumberFormat="1" applyFont="1" applyFill="1" applyBorder="1" applyAlignment="1">
      <alignment horizontal="center" vertical="center" wrapText="1"/>
    </xf>
    <xf numFmtId="0" fontId="30" fillId="0" borderId="70" xfId="51" applyNumberFormat="1" applyFont="1" applyFill="1" applyBorder="1" applyAlignment="1">
      <alignment horizontal="left" vertical="center" wrapText="1"/>
    </xf>
    <xf numFmtId="0" fontId="30" fillId="0" borderId="16" xfId="51" applyNumberFormat="1" applyFont="1" applyFill="1" applyBorder="1" applyAlignment="1">
      <alignment horizontal="center" vertical="center" wrapText="1"/>
    </xf>
    <xf numFmtId="0" fontId="30" fillId="0" borderId="21" xfId="51" applyNumberFormat="1" applyFont="1" applyFill="1" applyBorder="1" applyAlignment="1">
      <alignment horizontal="left" vertical="center" wrapText="1"/>
    </xf>
    <xf numFmtId="0" fontId="30" fillId="0" borderId="8" xfId="51" applyFont="1" applyFill="1" applyBorder="1" applyAlignment="1">
      <alignment horizontal="center" vertical="center" wrapText="1"/>
    </xf>
    <xf numFmtId="165" fontId="30" fillId="0" borderId="33" xfId="51" applyNumberFormat="1" applyFont="1" applyFill="1" applyBorder="1" applyAlignment="1">
      <alignment horizontal="center" vertical="center" wrapText="1"/>
    </xf>
    <xf numFmtId="0" fontId="30" fillId="0" borderId="10" xfId="51" applyFont="1" applyFill="1" applyBorder="1" applyAlignment="1">
      <alignment horizontal="center" vertical="center" wrapText="1"/>
    </xf>
    <xf numFmtId="4" fontId="30" fillId="0" borderId="10" xfId="51" applyNumberFormat="1" applyFont="1" applyFill="1" applyBorder="1" applyAlignment="1">
      <alignment horizontal="center" vertical="center" wrapText="1"/>
    </xf>
    <xf numFmtId="0" fontId="30" fillId="0" borderId="46" xfId="51" applyFont="1" applyFill="1" applyBorder="1" applyAlignment="1">
      <alignment horizontal="center" vertical="center" wrapText="1"/>
    </xf>
    <xf numFmtId="49" fontId="30" fillId="0" borderId="46" xfId="51" applyNumberFormat="1" applyFont="1" applyFill="1" applyBorder="1" applyAlignment="1">
      <alignment horizontal="center" vertical="center" wrapText="1"/>
    </xf>
    <xf numFmtId="0" fontId="30" fillId="0" borderId="71" xfId="51" applyNumberFormat="1" applyFont="1" applyFill="1" applyBorder="1" applyAlignment="1">
      <alignment horizontal="left" vertical="center" wrapText="1"/>
    </xf>
    <xf numFmtId="49" fontId="30" fillId="0" borderId="52" xfId="51" applyNumberFormat="1" applyFont="1" applyFill="1" applyBorder="1" applyAlignment="1">
      <alignment horizontal="center" vertical="center" wrapText="1"/>
    </xf>
    <xf numFmtId="0" fontId="30" fillId="0" borderId="47" xfId="51" applyFont="1" applyFill="1" applyBorder="1" applyAlignment="1">
      <alignment horizontal="center" vertical="center" wrapText="1"/>
    </xf>
    <xf numFmtId="0" fontId="30" fillId="0" borderId="0" xfId="51" applyNumberFormat="1" applyFont="1" applyFill="1" applyBorder="1" applyAlignment="1">
      <alignment horizontal="center" vertical="center" wrapText="1"/>
    </xf>
    <xf numFmtId="0" fontId="30" fillId="0" borderId="0" xfId="51" applyNumberFormat="1" applyFont="1" applyFill="1" applyBorder="1" applyAlignment="1">
      <alignment horizontal="left" vertical="center" wrapText="1"/>
    </xf>
    <xf numFmtId="0" fontId="30" fillId="0" borderId="0" xfId="51" applyFont="1" applyFill="1" applyBorder="1" applyAlignment="1">
      <alignment horizontal="center" vertical="center" wrapText="1"/>
    </xf>
    <xf numFmtId="49" fontId="30" fillId="0" borderId="0" xfId="51" applyNumberFormat="1" applyFont="1" applyFill="1" applyBorder="1" applyAlignment="1">
      <alignment horizontal="center" vertical="center" wrapText="1"/>
    </xf>
    <xf numFmtId="4" fontId="30" fillId="0" borderId="0" xfId="51" applyNumberFormat="1" applyFont="1" applyFill="1" applyBorder="1" applyAlignment="1">
      <alignment horizontal="center" vertical="center" wrapText="1"/>
    </xf>
    <xf numFmtId="0" fontId="30" fillId="0" borderId="0" xfId="51" applyFont="1" applyFill="1" applyBorder="1" applyAlignment="1">
      <alignment horizontal="center" vertical="center"/>
    </xf>
    <xf numFmtId="0" fontId="45" fillId="0" borderId="2" xfId="51" applyNumberFormat="1" applyFont="1" applyFill="1" applyBorder="1" applyAlignment="1">
      <alignment horizontal="center" vertical="center" wrapText="1"/>
    </xf>
    <xf numFmtId="0" fontId="45" fillId="0" borderId="2" xfId="51" applyNumberFormat="1" applyFont="1" applyFill="1" applyBorder="1" applyAlignment="1">
      <alignment horizontal="left" vertical="center" wrapText="1"/>
    </xf>
    <xf numFmtId="0" fontId="45" fillId="0" borderId="0" xfId="51" applyFont="1" applyFill="1" applyAlignment="1">
      <alignment horizontal="center" vertical="center"/>
    </xf>
    <xf numFmtId="0" fontId="30" fillId="0" borderId="0" xfId="51" applyFont="1" applyFill="1" applyBorder="1"/>
    <xf numFmtId="0" fontId="30" fillId="0" borderId="0" xfId="51" applyFont="1" applyFill="1" applyAlignment="1">
      <alignment wrapText="1"/>
    </xf>
    <xf numFmtId="0" fontId="41" fillId="0" borderId="0" xfId="51" applyFont="1" applyFill="1" applyAlignment="1">
      <alignment vertical="center"/>
    </xf>
    <xf numFmtId="16" fontId="30" fillId="0" borderId="2" xfId="51" applyNumberFormat="1" applyFont="1" applyFill="1" applyBorder="1" applyAlignment="1">
      <alignment horizontal="center" vertical="center" wrapText="1"/>
    </xf>
    <xf numFmtId="0" fontId="42" fillId="0" borderId="0" xfId="51" applyFont="1" applyFill="1" applyAlignment="1">
      <alignment wrapText="1"/>
    </xf>
    <xf numFmtId="0" fontId="28" fillId="0" borderId="54" xfId="51" applyFont="1" applyFill="1" applyBorder="1" applyAlignment="1">
      <alignment horizontal="center" vertical="center" wrapText="1"/>
    </xf>
    <xf numFmtId="0" fontId="28" fillId="0" borderId="36" xfId="51" applyFont="1" applyFill="1" applyBorder="1" applyAlignment="1">
      <alignment horizontal="center" vertical="center" wrapText="1"/>
    </xf>
    <xf numFmtId="0" fontId="28" fillId="0" borderId="34" xfId="51" applyFont="1" applyFill="1" applyBorder="1" applyAlignment="1">
      <alignment horizontal="center" vertical="center" wrapText="1"/>
    </xf>
    <xf numFmtId="0" fontId="28" fillId="0" borderId="27" xfId="51" applyFont="1" applyFill="1" applyBorder="1" applyAlignment="1">
      <alignment horizontal="center" vertical="center" wrapText="1"/>
    </xf>
    <xf numFmtId="0" fontId="42" fillId="0" borderId="0" xfId="51" applyNumberFormat="1" applyFont="1" applyFill="1" applyAlignment="1">
      <alignment horizontal="center" wrapText="1"/>
    </xf>
    <xf numFmtId="0" fontId="30" fillId="0" borderId="0" xfId="51" applyNumberFormat="1" applyFont="1" applyFill="1" applyAlignment="1">
      <alignment horizontal="center" wrapText="1"/>
    </xf>
    <xf numFmtId="0" fontId="43" fillId="0" borderId="26" xfId="51" applyNumberFormat="1" applyFont="1" applyFill="1" applyBorder="1" applyAlignment="1">
      <alignment horizontal="center" vertical="center" wrapText="1"/>
    </xf>
    <xf numFmtId="0" fontId="43" fillId="0" borderId="27" xfId="51" applyNumberFormat="1" applyFont="1" applyFill="1" applyBorder="1" applyAlignment="1">
      <alignment horizontal="left" vertical="center" wrapText="1"/>
    </xf>
    <xf numFmtId="0" fontId="43" fillId="0" borderId="27" xfId="51" applyNumberFormat="1" applyFont="1" applyFill="1" applyBorder="1" applyAlignment="1">
      <alignment horizontal="center" vertical="center" wrapText="1"/>
    </xf>
    <xf numFmtId="0" fontId="44" fillId="0" borderId="0" xfId="51" applyFont="1" applyFill="1" applyAlignment="1">
      <alignment wrapText="1"/>
    </xf>
    <xf numFmtId="0" fontId="30" fillId="0" borderId="55" xfId="51" applyNumberFormat="1" applyFont="1" applyFill="1" applyBorder="1" applyAlignment="1">
      <alignment horizontal="center" vertical="center" wrapText="1"/>
    </xf>
    <xf numFmtId="0" fontId="43" fillId="0" borderId="25" xfId="51" applyNumberFormat="1" applyFont="1" applyFill="1" applyBorder="1" applyAlignment="1">
      <alignment horizontal="center" vertical="center" wrapText="1"/>
    </xf>
    <xf numFmtId="0" fontId="43" fillId="0" borderId="5" xfId="51" applyNumberFormat="1" applyFont="1" applyFill="1" applyBorder="1" applyAlignment="1">
      <alignment horizontal="left" vertical="center" wrapText="1"/>
    </xf>
    <xf numFmtId="0" fontId="43" fillId="0" borderId="5" xfId="51" applyNumberFormat="1" applyFont="1" applyFill="1" applyBorder="1" applyAlignment="1">
      <alignment horizontal="center" vertical="center" wrapText="1"/>
    </xf>
    <xf numFmtId="4" fontId="43" fillId="0" borderId="5" xfId="51" applyNumberFormat="1" applyFont="1" applyFill="1" applyBorder="1" applyAlignment="1">
      <alignment horizontal="center" vertical="center" wrapText="1"/>
    </xf>
    <xf numFmtId="0" fontId="45" fillId="0" borderId="46" xfId="51" applyNumberFormat="1" applyFont="1" applyFill="1" applyBorder="1" applyAlignment="1">
      <alignment horizontal="center" vertical="center" wrapText="1"/>
    </xf>
    <xf numFmtId="0" fontId="43" fillId="0" borderId="46" xfId="51" applyNumberFormat="1" applyFont="1" applyFill="1" applyBorder="1" applyAlignment="1">
      <alignment horizontal="center" vertical="center" wrapText="1"/>
    </xf>
    <xf numFmtId="0" fontId="43" fillId="0" borderId="2" xfId="51" applyNumberFormat="1" applyFont="1" applyFill="1" applyBorder="1" applyAlignment="1">
      <alignment horizontal="left" vertical="center" wrapText="1"/>
    </xf>
    <xf numFmtId="0" fontId="43" fillId="0" borderId="2" xfId="51" applyNumberFormat="1" applyFont="1" applyFill="1" applyBorder="1" applyAlignment="1">
      <alignment horizontal="center" vertical="center" wrapText="1"/>
    </xf>
    <xf numFmtId="4" fontId="43" fillId="0" borderId="2" xfId="51" applyNumberFormat="1" applyFont="1" applyFill="1" applyBorder="1" applyAlignment="1">
      <alignment horizontal="center" vertical="center" wrapText="1"/>
    </xf>
    <xf numFmtId="0" fontId="44" fillId="0" borderId="0" xfId="51" applyFont="1" applyFill="1" applyAlignment="1">
      <alignment horizontal="center" wrapText="1"/>
    </xf>
    <xf numFmtId="0" fontId="44" fillId="0" borderId="0" xfId="51" applyFont="1" applyFill="1" applyAlignment="1">
      <alignment vertical="center" wrapText="1"/>
    </xf>
    <xf numFmtId="0" fontId="30" fillId="0" borderId="0" xfId="51" applyFont="1" applyFill="1" applyAlignment="1">
      <alignment horizontal="center" wrapText="1"/>
    </xf>
    <xf numFmtId="0" fontId="30" fillId="0" borderId="0" xfId="51" applyFont="1" applyFill="1" applyAlignment="1">
      <alignment vertical="center" wrapText="1"/>
    </xf>
    <xf numFmtId="4" fontId="28" fillId="0" borderId="5" xfId="51" applyNumberFormat="1" applyFont="1" applyFill="1" applyBorder="1" applyAlignment="1">
      <alignment horizontal="center" vertical="center" wrapText="1"/>
    </xf>
    <xf numFmtId="3" fontId="28" fillId="0" borderId="5" xfId="51" applyNumberFormat="1" applyFont="1" applyFill="1" applyBorder="1" applyAlignment="1">
      <alignment horizontal="center" vertical="center" wrapText="1"/>
    </xf>
    <xf numFmtId="0" fontId="43" fillId="0" borderId="3" xfId="51" applyFont="1" applyFill="1" applyBorder="1" applyAlignment="1">
      <alignment horizontal="justify" vertical="center" wrapText="1"/>
    </xf>
    <xf numFmtId="0" fontId="43" fillId="0" borderId="40" xfId="51" applyFont="1" applyFill="1" applyBorder="1" applyAlignment="1">
      <alignment horizontal="center" vertical="center" wrapText="1"/>
    </xf>
    <xf numFmtId="4" fontId="43" fillId="0" borderId="40" xfId="51" applyNumberFormat="1" applyFont="1" applyFill="1" applyBorder="1" applyAlignment="1">
      <alignment horizontal="center" vertical="center" wrapText="1"/>
    </xf>
    <xf numFmtId="4" fontId="43" fillId="0" borderId="3" xfId="51" applyNumberFormat="1" applyFont="1" applyFill="1" applyBorder="1" applyAlignment="1">
      <alignment horizontal="center" vertical="center" wrapText="1"/>
    </xf>
    <xf numFmtId="0" fontId="45" fillId="0" borderId="58" xfId="51" applyFont="1" applyFill="1" applyBorder="1" applyAlignment="1">
      <alignment horizontal="justify" vertical="center" wrapText="1"/>
    </xf>
    <xf numFmtId="4" fontId="45" fillId="0" borderId="7" xfId="51" applyNumberFormat="1" applyFont="1" applyFill="1" applyBorder="1" applyAlignment="1">
      <alignment horizontal="center" vertical="center" wrapText="1"/>
    </xf>
    <xf numFmtId="4" fontId="45" fillId="0" borderId="8" xfId="51" applyNumberFormat="1" applyFont="1" applyFill="1" applyBorder="1" applyAlignment="1">
      <alignment horizontal="center" vertical="center" wrapText="1"/>
    </xf>
    <xf numFmtId="4" fontId="30" fillId="0" borderId="14" xfId="51" applyNumberFormat="1" applyFont="1" applyFill="1" applyBorder="1" applyAlignment="1">
      <alignment horizontal="center" vertical="center" wrapText="1"/>
    </xf>
    <xf numFmtId="4" fontId="30" fillId="0" borderId="12" xfId="51" applyNumberFormat="1" applyFont="1" applyFill="1" applyBorder="1" applyAlignment="1">
      <alignment horizontal="center" vertical="center" wrapText="1"/>
    </xf>
    <xf numFmtId="0" fontId="45" fillId="0" borderId="0" xfId="51" applyFont="1" applyFill="1" applyAlignment="1">
      <alignment wrapText="1"/>
    </xf>
    <xf numFmtId="0" fontId="45" fillId="0" borderId="12" xfId="51" applyFont="1" applyFill="1" applyBorder="1" applyAlignment="1">
      <alignment horizontal="center" vertical="center" wrapText="1"/>
    </xf>
    <xf numFmtId="0" fontId="45" fillId="0" borderId="12" xfId="51" applyFont="1" applyFill="1" applyBorder="1" applyAlignment="1">
      <alignment horizontal="justify" vertical="center" wrapText="1"/>
    </xf>
    <xf numFmtId="4" fontId="45" fillId="0" borderId="14" xfId="51" applyNumberFormat="1" applyFont="1" applyFill="1" applyBorder="1" applyAlignment="1">
      <alignment horizontal="center" vertical="center" wrapText="1"/>
    </xf>
    <xf numFmtId="4" fontId="45" fillId="0" borderId="12" xfId="51" applyNumberFormat="1" applyFont="1" applyFill="1" applyBorder="1" applyAlignment="1">
      <alignment horizontal="center" vertical="center" wrapText="1"/>
    </xf>
    <xf numFmtId="4" fontId="30" fillId="0" borderId="12" xfId="51" applyNumberFormat="1" applyFont="1" applyFill="1" applyBorder="1" applyAlignment="1">
      <alignment horizontal="center" vertical="center"/>
    </xf>
    <xf numFmtId="4" fontId="30" fillId="0" borderId="72" xfId="51" applyNumberFormat="1" applyFont="1" applyFill="1" applyBorder="1" applyAlignment="1">
      <alignment horizontal="center" vertical="center" wrapText="1"/>
    </xf>
    <xf numFmtId="4" fontId="30" fillId="0" borderId="64" xfId="51" applyNumberFormat="1" applyFont="1" applyFill="1" applyBorder="1" applyAlignment="1">
      <alignment horizontal="center" vertical="center" wrapText="1"/>
    </xf>
    <xf numFmtId="0" fontId="43" fillId="0" borderId="8" xfId="51" applyFont="1" applyFill="1" applyBorder="1" applyAlignment="1">
      <alignment horizontal="center" vertical="center" wrapText="1"/>
    </xf>
    <xf numFmtId="0" fontId="43" fillId="0" borderId="8" xfId="51" applyFont="1" applyFill="1" applyBorder="1" applyAlignment="1">
      <alignment horizontal="left" vertical="center" wrapText="1"/>
    </xf>
    <xf numFmtId="4" fontId="43" fillId="0" borderId="8" xfId="51" applyNumberFormat="1" applyFont="1" applyFill="1" applyBorder="1" applyAlignment="1">
      <alignment horizontal="center" vertical="center" wrapText="1"/>
    </xf>
    <xf numFmtId="49" fontId="43" fillId="0" borderId="54" xfId="51" applyNumberFormat="1" applyFont="1" applyFill="1" applyBorder="1" applyAlignment="1">
      <alignment horizontal="center" vertical="center" wrapText="1"/>
    </xf>
    <xf numFmtId="49" fontId="45" fillId="0" borderId="8" xfId="51" applyNumberFormat="1" applyFont="1" applyFill="1" applyBorder="1" applyAlignment="1">
      <alignment horizontal="center" vertical="center" wrapText="1"/>
    </xf>
    <xf numFmtId="49" fontId="45" fillId="0" borderId="8" xfId="51" applyNumberFormat="1" applyFont="1" applyFill="1" applyBorder="1" applyAlignment="1">
      <alignment horizontal="left" vertical="center" wrapText="1"/>
    </xf>
    <xf numFmtId="0" fontId="45" fillId="0" borderId="8" xfId="51" applyNumberFormat="1" applyFont="1" applyFill="1" applyBorder="1" applyAlignment="1">
      <alignment horizontal="center" vertical="center" wrapText="1"/>
    </xf>
    <xf numFmtId="49" fontId="51" fillId="0" borderId="8" xfId="51" applyNumberFormat="1" applyFont="1" applyFill="1" applyBorder="1" applyAlignment="1">
      <alignment horizontal="center" vertical="center" wrapText="1"/>
    </xf>
    <xf numFmtId="49" fontId="30" fillId="0" borderId="12" xfId="51" applyNumberFormat="1" applyFont="1" applyFill="1" applyBorder="1" applyAlignment="1">
      <alignment horizontal="left" vertical="center" wrapText="1"/>
    </xf>
    <xf numFmtId="49" fontId="30" fillId="0" borderId="12" xfId="51" applyNumberFormat="1" applyFont="1" applyFill="1" applyBorder="1" applyAlignment="1">
      <alignment horizontal="center" vertical="center" wrapText="1"/>
    </xf>
    <xf numFmtId="49" fontId="45" fillId="0" borderId="12" xfId="51" applyNumberFormat="1" applyFont="1" applyFill="1" applyBorder="1" applyAlignment="1">
      <alignment horizontal="center" vertical="center" wrapText="1"/>
    </xf>
    <xf numFmtId="0" fontId="45" fillId="0" borderId="0" xfId="51" applyNumberFormat="1" applyFont="1" applyFill="1" applyAlignment="1">
      <alignment wrapText="1"/>
    </xf>
    <xf numFmtId="0" fontId="45" fillId="0" borderId="12" xfId="51" applyNumberFormat="1" applyFont="1" applyFill="1" applyBorder="1" applyAlignment="1">
      <alignment horizontal="center" vertical="center" wrapText="1"/>
    </xf>
    <xf numFmtId="0" fontId="30" fillId="0" borderId="12" xfId="51" applyFont="1" applyFill="1" applyBorder="1" applyAlignment="1">
      <alignment horizontal="left" vertical="center" wrapText="1"/>
    </xf>
    <xf numFmtId="49" fontId="28" fillId="0" borderId="12" xfId="51" applyNumberFormat="1" applyFont="1" applyFill="1" applyBorder="1" applyAlignment="1">
      <alignment horizontal="center" vertical="center" wrapText="1"/>
    </xf>
    <xf numFmtId="49" fontId="45" fillId="0" borderId="12" xfId="51" applyNumberFormat="1" applyFont="1" applyFill="1" applyBorder="1" applyAlignment="1">
      <alignment horizontal="left" vertical="center" wrapText="1"/>
    </xf>
    <xf numFmtId="0" fontId="45" fillId="0" borderId="12" xfId="51" applyFont="1" applyFill="1" applyBorder="1" applyAlignment="1">
      <alignment horizontal="left" vertical="center" wrapText="1"/>
    </xf>
    <xf numFmtId="0" fontId="30" fillId="0" borderId="64" xfId="51" applyFont="1" applyFill="1" applyBorder="1" applyAlignment="1">
      <alignment horizontal="left" vertical="center" wrapText="1"/>
    </xf>
    <xf numFmtId="0" fontId="43" fillId="0" borderId="69" xfId="51" applyFont="1" applyFill="1" applyBorder="1" applyAlignment="1">
      <alignment horizontal="center" vertical="center" wrapText="1"/>
    </xf>
    <xf numFmtId="0" fontId="43" fillId="0" borderId="54" xfId="51" applyFont="1" applyFill="1" applyBorder="1" applyAlignment="1">
      <alignment horizontal="left" vertical="center" wrapText="1"/>
    </xf>
    <xf numFmtId="4" fontId="43" fillId="0" borderId="54" xfId="51" applyNumberFormat="1" applyFont="1" applyFill="1" applyBorder="1" applyAlignment="1">
      <alignment horizontal="center" vertical="center" wrapText="1"/>
    </xf>
    <xf numFmtId="0" fontId="43" fillId="0" borderId="3" xfId="51" applyFont="1" applyFill="1" applyBorder="1" applyAlignment="1">
      <alignment horizontal="left" vertical="center" wrapText="1"/>
    </xf>
    <xf numFmtId="0" fontId="43" fillId="0" borderId="0" xfId="51" applyFont="1" applyFill="1" applyBorder="1" applyAlignment="1">
      <alignment horizontal="center" vertical="center" wrapText="1"/>
    </xf>
    <xf numFmtId="0" fontId="43" fillId="0" borderId="0" xfId="51" applyFont="1" applyFill="1" applyBorder="1" applyAlignment="1">
      <alignment horizontal="left" vertical="center" wrapText="1"/>
    </xf>
    <xf numFmtId="4" fontId="43" fillId="0" borderId="0" xfId="51" applyNumberFormat="1" applyFont="1" applyFill="1" applyBorder="1" applyAlignment="1">
      <alignment horizontal="center" vertical="center" wrapText="1"/>
    </xf>
    <xf numFmtId="4" fontId="41" fillId="0" borderId="0" xfId="51" applyNumberFormat="1" applyFont="1" applyFill="1" applyAlignment="1">
      <alignment vertical="center"/>
    </xf>
    <xf numFmtId="0" fontId="30" fillId="0" borderId="0" xfId="51" applyFont="1" applyFill="1" applyAlignment="1">
      <alignment horizontal="right" vertical="center"/>
    </xf>
    <xf numFmtId="2" fontId="45" fillId="0" borderId="58" xfId="51" applyNumberFormat="1" applyFont="1" applyFill="1" applyBorder="1" applyAlignment="1">
      <alignment horizontal="center" vertical="center" wrapText="1"/>
    </xf>
    <xf numFmtId="2" fontId="30" fillId="0" borderId="12" xfId="51" applyNumberFormat="1" applyFont="1" applyFill="1" applyBorder="1" applyAlignment="1">
      <alignment horizontal="center" vertical="center" wrapText="1"/>
    </xf>
    <xf numFmtId="2" fontId="45" fillId="0" borderId="12" xfId="51" applyNumberFormat="1" applyFont="1" applyFill="1" applyBorder="1" applyAlignment="1">
      <alignment horizontal="center" vertical="center" wrapText="1"/>
    </xf>
    <xf numFmtId="2" fontId="43" fillId="0" borderId="3" xfId="51" applyNumberFormat="1" applyFont="1" applyFill="1" applyBorder="1" applyAlignment="1">
      <alignment horizontal="center" vertical="center" wrapText="1"/>
    </xf>
    <xf numFmtId="2" fontId="43" fillId="0" borderId="8" xfId="51" applyNumberFormat="1" applyFont="1" applyFill="1" applyBorder="1" applyAlignment="1">
      <alignment horizontal="center" vertical="center" wrapText="1"/>
    </xf>
    <xf numFmtId="2" fontId="43" fillId="0" borderId="54" xfId="51" applyNumberFormat="1" applyFont="1" applyFill="1" applyBorder="1" applyAlignment="1">
      <alignment horizontal="center" vertical="center" wrapText="1"/>
    </xf>
    <xf numFmtId="168" fontId="45" fillId="0" borderId="12" xfId="53" applyNumberFormat="1" applyFont="1" applyFill="1" applyBorder="1" applyAlignment="1">
      <alignment horizontal="center" vertical="center" wrapText="1"/>
    </xf>
    <xf numFmtId="0" fontId="28" fillId="0" borderId="12" xfId="51" applyFont="1" applyFill="1" applyBorder="1" applyAlignment="1">
      <alignment horizontal="center" vertical="center" wrapText="1"/>
    </xf>
    <xf numFmtId="2" fontId="28" fillId="0" borderId="12" xfId="51" applyNumberFormat="1" applyFont="1" applyFill="1" applyBorder="1" applyAlignment="1">
      <alignment horizontal="center" vertical="center" wrapText="1"/>
    </xf>
    <xf numFmtId="0" fontId="51" fillId="0" borderId="0" xfId="51" applyNumberFormat="1" applyFont="1" applyFill="1" applyAlignment="1">
      <alignment horizontal="center"/>
    </xf>
    <xf numFmtId="2" fontId="30" fillId="0" borderId="61" xfId="51" applyNumberFormat="1" applyFont="1" applyFill="1" applyBorder="1" applyAlignment="1">
      <alignment horizontal="center" vertical="center" wrapText="1"/>
    </xf>
    <xf numFmtId="0" fontId="43" fillId="0" borderId="58" xfId="51" applyFont="1" applyFill="1" applyBorder="1" applyAlignment="1">
      <alignment horizontal="center" vertical="center" wrapText="1"/>
    </xf>
    <xf numFmtId="0" fontId="43" fillId="0" borderId="58" xfId="51" applyFont="1" applyFill="1" applyBorder="1" applyAlignment="1">
      <alignment horizontal="left" vertical="center" wrapText="1"/>
    </xf>
    <xf numFmtId="2" fontId="43" fillId="0" borderId="58" xfId="51" applyNumberFormat="1" applyFont="1" applyFill="1" applyBorder="1" applyAlignment="1">
      <alignment horizontal="center" vertical="center" wrapText="1"/>
    </xf>
    <xf numFmtId="2" fontId="30" fillId="0" borderId="58" xfId="51" applyNumberFormat="1" applyFont="1" applyFill="1" applyBorder="1" applyAlignment="1">
      <alignment horizontal="center" vertical="center" wrapText="1"/>
    </xf>
    <xf numFmtId="2" fontId="30" fillId="0" borderId="64" xfId="51" applyNumberFormat="1" applyFont="1" applyFill="1" applyBorder="1" applyAlignment="1">
      <alignment horizontal="center" vertical="center" wrapText="1"/>
    </xf>
    <xf numFmtId="4" fontId="30" fillId="0" borderId="0" xfId="51" applyNumberFormat="1" applyFont="1" applyFill="1" applyBorder="1" applyAlignment="1">
      <alignment horizontal="center"/>
    </xf>
    <xf numFmtId="0" fontId="30" fillId="0" borderId="2" xfId="51" applyFont="1" applyFill="1" applyBorder="1" applyAlignment="1">
      <alignment vertical="center" wrapText="1"/>
    </xf>
    <xf numFmtId="4" fontId="28" fillId="0" borderId="0" xfId="51" applyNumberFormat="1" applyFont="1" applyFill="1"/>
    <xf numFmtId="0" fontId="28" fillId="0" borderId="3" xfId="51" applyFont="1" applyFill="1" applyBorder="1" applyAlignment="1">
      <alignment horizontal="left" vertical="center" wrapText="1"/>
    </xf>
    <xf numFmtId="0" fontId="42" fillId="0" borderId="0" xfId="51" applyFont="1" applyFill="1" applyAlignment="1">
      <alignment horizontal="center" wrapText="1"/>
    </xf>
    <xf numFmtId="0" fontId="45" fillId="0" borderId="58" xfId="51" applyNumberFormat="1" applyFont="1" applyFill="1" applyBorder="1" applyAlignment="1">
      <alignment horizontal="center" vertical="center" wrapText="1"/>
    </xf>
    <xf numFmtId="0" fontId="45" fillId="0" borderId="12" xfId="51" applyNumberFormat="1" applyFont="1" applyFill="1" applyBorder="1" applyAlignment="1">
      <alignment horizontal="left" vertical="center" wrapText="1"/>
    </xf>
    <xf numFmtId="169" fontId="45" fillId="0" borderId="12" xfId="53" applyNumberFormat="1" applyFont="1" applyFill="1" applyBorder="1" applyAlignment="1">
      <alignment horizontal="center" vertical="center" wrapText="1"/>
    </xf>
    <xf numFmtId="168" fontId="30" fillId="0" borderId="12" xfId="53" applyNumberFormat="1" applyFont="1" applyFill="1" applyBorder="1" applyAlignment="1">
      <alignment horizontal="center" vertical="center" wrapText="1"/>
    </xf>
    <xf numFmtId="169" fontId="30" fillId="0" borderId="12" xfId="53" applyNumberFormat="1" applyFont="1" applyFill="1" applyBorder="1" applyAlignment="1">
      <alignment horizontal="center" vertical="center" wrapText="1"/>
    </xf>
    <xf numFmtId="0" fontId="45" fillId="0" borderId="8" xfId="51" applyNumberFormat="1" applyFont="1" applyFill="1" applyBorder="1" applyAlignment="1">
      <alignment horizontal="left" vertical="center" wrapText="1"/>
    </xf>
    <xf numFmtId="168" fontId="45" fillId="0" borderId="8" xfId="53" applyNumberFormat="1" applyFont="1" applyFill="1" applyBorder="1" applyAlignment="1">
      <alignment horizontal="center" vertical="center" wrapText="1"/>
    </xf>
    <xf numFmtId="169" fontId="45" fillId="0" borderId="8" xfId="53" applyNumberFormat="1" applyFont="1" applyFill="1" applyBorder="1" applyAlignment="1">
      <alignment horizontal="center" vertical="center" wrapText="1"/>
    </xf>
    <xf numFmtId="0" fontId="53" fillId="0" borderId="0" xfId="51" applyFont="1" applyFill="1" applyAlignment="1">
      <alignment wrapText="1"/>
    </xf>
    <xf numFmtId="0" fontId="28" fillId="0" borderId="0" xfId="51" applyFont="1" applyFill="1" applyAlignment="1">
      <alignment wrapText="1"/>
    </xf>
    <xf numFmtId="168" fontId="30" fillId="0" borderId="64" xfId="53" applyNumberFormat="1" applyFont="1" applyFill="1" applyBorder="1" applyAlignment="1">
      <alignment horizontal="center" vertical="center" wrapText="1"/>
    </xf>
    <xf numFmtId="169" fontId="30" fillId="0" borderId="64" xfId="53" applyNumberFormat="1" applyFont="1" applyFill="1" applyBorder="1" applyAlignment="1">
      <alignment horizontal="center" vertical="center" wrapText="1"/>
    </xf>
    <xf numFmtId="0" fontId="43" fillId="0" borderId="69" xfId="51" applyFont="1" applyFill="1" applyBorder="1" applyAlignment="1">
      <alignment horizontal="left" vertical="center" wrapText="1"/>
    </xf>
    <xf numFmtId="168" fontId="43" fillId="0" borderId="69" xfId="53" applyNumberFormat="1" applyFont="1" applyFill="1" applyBorder="1" applyAlignment="1">
      <alignment horizontal="center" vertical="center" wrapText="1"/>
    </xf>
    <xf numFmtId="169" fontId="43" fillId="0" borderId="69" xfId="53" applyNumberFormat="1" applyFont="1" applyFill="1" applyBorder="1" applyAlignment="1">
      <alignment horizontal="center" vertical="center" wrapText="1"/>
    </xf>
    <xf numFmtId="0" fontId="51" fillId="0" borderId="0" xfId="51" applyFont="1" applyFill="1" applyAlignment="1">
      <alignment wrapText="1"/>
    </xf>
    <xf numFmtId="0" fontId="43" fillId="0" borderId="16" xfId="51" applyNumberFormat="1" applyFont="1" applyFill="1" applyBorder="1" applyAlignment="1">
      <alignment horizontal="center" vertical="center" wrapText="1"/>
    </xf>
    <xf numFmtId="0" fontId="43" fillId="0" borderId="16" xfId="51" applyNumberFormat="1" applyFont="1" applyFill="1" applyBorder="1" applyAlignment="1">
      <alignment horizontal="left" vertical="center" wrapText="1"/>
    </xf>
    <xf numFmtId="168" fontId="43" fillId="0" borderId="16" xfId="53" applyNumberFormat="1" applyFont="1" applyFill="1" applyBorder="1" applyAlignment="1">
      <alignment horizontal="center" vertical="center" wrapText="1"/>
    </xf>
    <xf numFmtId="169" fontId="43" fillId="0" borderId="16" xfId="53" applyNumberFormat="1" applyFont="1" applyFill="1" applyBorder="1" applyAlignment="1">
      <alignment horizontal="center" vertical="center" wrapText="1"/>
    </xf>
    <xf numFmtId="0" fontId="43" fillId="0" borderId="0" xfId="51" applyFont="1" applyFill="1" applyAlignment="1">
      <alignment wrapText="1"/>
    </xf>
    <xf numFmtId="0" fontId="30" fillId="0" borderId="12" xfId="51" applyFont="1" applyFill="1" applyBorder="1" applyAlignment="1">
      <alignment wrapText="1"/>
    </xf>
    <xf numFmtId="0" fontId="51" fillId="0" borderId="0" xfId="51" applyFont="1" applyFill="1" applyAlignment="1">
      <alignment horizontal="center" wrapText="1"/>
    </xf>
    <xf numFmtId="0" fontId="45" fillId="0" borderId="12" xfId="51" applyFont="1" applyFill="1" applyBorder="1" applyAlignment="1">
      <alignment wrapText="1"/>
    </xf>
    <xf numFmtId="0" fontId="45" fillId="0" borderId="0" xfId="51" applyFont="1" applyFill="1" applyAlignment="1">
      <alignment horizontal="center" wrapText="1"/>
    </xf>
    <xf numFmtId="0" fontId="30" fillId="0" borderId="12" xfId="51" applyFont="1" applyFill="1" applyBorder="1" applyAlignment="1">
      <alignment vertical="center" wrapText="1"/>
    </xf>
    <xf numFmtId="0" fontId="45" fillId="0" borderId="64" xfId="51" applyFont="1" applyFill="1" applyBorder="1" applyAlignment="1">
      <alignment horizontal="center" vertical="center" wrapText="1"/>
    </xf>
    <xf numFmtId="0" fontId="30" fillId="0" borderId="64" xfId="51" applyFont="1" applyFill="1" applyBorder="1" applyAlignment="1">
      <alignment wrapText="1"/>
    </xf>
    <xf numFmtId="0" fontId="45" fillId="0" borderId="37" xfId="51" applyFont="1" applyFill="1" applyBorder="1" applyAlignment="1">
      <alignment horizontal="justify" vertical="center" wrapText="1"/>
    </xf>
    <xf numFmtId="4" fontId="30" fillId="0" borderId="23" xfId="51" applyNumberFormat="1" applyFont="1" applyFill="1" applyBorder="1" applyAlignment="1">
      <alignment horizontal="center" vertical="center" wrapText="1"/>
    </xf>
    <xf numFmtId="4" fontId="30" fillId="0" borderId="23" xfId="51" applyNumberFormat="1" applyFont="1" applyFill="1" applyBorder="1" applyAlignment="1">
      <alignment horizontal="center" vertical="center"/>
    </xf>
    <xf numFmtId="0" fontId="8" fillId="0" borderId="0" xfId="51" applyFont="1" applyFill="1" applyBorder="1" applyAlignment="1">
      <alignment horizontal="left" vertical="center" wrapText="1"/>
    </xf>
    <xf numFmtId="4" fontId="30" fillId="0" borderId="0" xfId="51" applyNumberFormat="1" applyFont="1" applyFill="1" applyBorder="1" applyAlignment="1">
      <alignment horizontal="center" vertical="center"/>
    </xf>
    <xf numFmtId="0" fontId="10" fillId="0" borderId="58" xfId="51" applyFont="1" applyFill="1" applyBorder="1" applyAlignment="1">
      <alignment horizontal="left" vertical="center" wrapText="1"/>
    </xf>
    <xf numFmtId="0" fontId="30" fillId="0" borderId="58" xfId="51" applyNumberFormat="1" applyFont="1" applyFill="1" applyBorder="1" applyAlignment="1">
      <alignment wrapText="1"/>
    </xf>
    <xf numFmtId="4" fontId="30" fillId="0" borderId="58" xfId="51" applyNumberFormat="1" applyFont="1" applyFill="1" applyBorder="1" applyAlignment="1">
      <alignment wrapText="1"/>
    </xf>
    <xf numFmtId="0" fontId="8" fillId="0" borderId="58" xfId="51" applyFont="1" applyFill="1" applyBorder="1" applyAlignment="1">
      <alignment horizontal="left" vertical="center" wrapText="1"/>
    </xf>
    <xf numFmtId="4" fontId="8" fillId="0" borderId="21" xfId="51" applyNumberFormat="1" applyFont="1" applyFill="1" applyBorder="1" applyAlignment="1">
      <alignment horizontal="center" vertical="center" wrapText="1"/>
    </xf>
    <xf numFmtId="4" fontId="8" fillId="0" borderId="58" xfId="51" applyNumberFormat="1" applyFont="1" applyFill="1" applyBorder="1" applyAlignment="1">
      <alignment horizontal="center" vertical="center" wrapText="1"/>
    </xf>
    <xf numFmtId="0" fontId="54" fillId="0" borderId="0" xfId="25" applyFont="1"/>
    <xf numFmtId="0" fontId="42" fillId="0" borderId="2" xfId="25" applyFont="1" applyBorder="1" applyAlignment="1">
      <alignment horizontal="center" vertical="center" wrapText="1"/>
    </xf>
    <xf numFmtId="0" fontId="55" fillId="0" borderId="2" xfId="25" applyFont="1" applyBorder="1" applyAlignment="1">
      <alignment horizontal="center" vertical="center" wrapText="1"/>
    </xf>
    <xf numFmtId="0" fontId="55" fillId="0" borderId="0" xfId="25" applyFont="1"/>
    <xf numFmtId="0" fontId="53" fillId="0" borderId="2" xfId="25" applyFont="1" applyBorder="1" applyAlignment="1">
      <alignment horizontal="center" vertical="center" wrapText="1"/>
    </xf>
    <xf numFmtId="0" fontId="53" fillId="0" borderId="2" xfId="25" applyFont="1" applyBorder="1" applyAlignment="1">
      <alignment horizontal="left" vertical="center" wrapText="1"/>
    </xf>
    <xf numFmtId="4" fontId="53" fillId="4" borderId="2" xfId="25" applyNumberFormat="1" applyFont="1" applyFill="1" applyBorder="1" applyAlignment="1">
      <alignment horizontal="center" vertical="center" wrapText="1"/>
    </xf>
    <xf numFmtId="3" fontId="53" fillId="0" borderId="2" xfId="25" applyNumberFormat="1" applyFont="1" applyBorder="1" applyAlignment="1">
      <alignment horizontal="center" vertical="center" wrapText="1"/>
    </xf>
    <xf numFmtId="4" fontId="53" fillId="0" borderId="2" xfId="25" applyNumberFormat="1" applyFont="1" applyBorder="1" applyAlignment="1">
      <alignment horizontal="center" vertical="center" wrapText="1"/>
    </xf>
    <xf numFmtId="0" fontId="56" fillId="0" borderId="0" xfId="25" applyFont="1"/>
    <xf numFmtId="49" fontId="53" fillId="0" borderId="2" xfId="25" applyNumberFormat="1" applyFont="1" applyBorder="1" applyAlignment="1">
      <alignment horizontal="center" vertical="center" wrapText="1"/>
    </xf>
    <xf numFmtId="49" fontId="42" fillId="0" borderId="2" xfId="25" applyNumberFormat="1" applyFont="1" applyBorder="1" applyAlignment="1">
      <alignment horizontal="center" vertical="center"/>
    </xf>
    <xf numFmtId="49" fontId="42" fillId="4" borderId="2" xfId="26" applyNumberFormat="1" applyFont="1" applyFill="1" applyBorder="1" applyAlignment="1">
      <alignment horizontal="center" vertical="center"/>
    </xf>
    <xf numFmtId="0" fontId="30" fillId="4" borderId="0" xfId="26" applyFont="1" applyFill="1"/>
    <xf numFmtId="4" fontId="54" fillId="0" borderId="0" xfId="25" applyNumberFormat="1" applyFont="1"/>
    <xf numFmtId="3" fontId="54" fillId="0" borderId="0" xfId="25" applyNumberFormat="1" applyFont="1"/>
    <xf numFmtId="4" fontId="56" fillId="0" borderId="0" xfId="25" applyNumberFormat="1" applyFont="1"/>
    <xf numFmtId="0" fontId="37" fillId="0" borderId="0" xfId="0" applyNumberFormat="1" applyFont="1" applyBorder="1" applyAlignment="1">
      <alignment horizontal="left" vertical="top" wrapText="1"/>
    </xf>
    <xf numFmtId="0" fontId="38" fillId="0" borderId="0" xfId="0" applyNumberFormat="1" applyFont="1" applyBorder="1" applyAlignment="1">
      <alignment horizontal="left" wrapText="1"/>
    </xf>
    <xf numFmtId="0" fontId="18" fillId="0" borderId="0" xfId="0" applyNumberFormat="1" applyFont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8" fillId="0" borderId="21" xfId="0" applyNumberFormat="1" applyFont="1" applyBorder="1" applyAlignment="1">
      <alignment horizontal="center"/>
    </xf>
    <xf numFmtId="0" fontId="3" fillId="0" borderId="23" xfId="0" applyNumberFormat="1" applyFont="1" applyBorder="1" applyAlignment="1">
      <alignment horizontal="center" vertical="top"/>
    </xf>
    <xf numFmtId="0" fontId="8" fillId="0" borderId="0" xfId="0" applyNumberFormat="1" applyFont="1" applyBorder="1" applyAlignment="1">
      <alignment horizontal="center"/>
    </xf>
    <xf numFmtId="0" fontId="8" fillId="0" borderId="21" xfId="0" applyNumberFormat="1" applyFont="1" applyBorder="1" applyAlignment="1">
      <alignment horizontal="left"/>
    </xf>
    <xf numFmtId="0" fontId="8" fillId="0" borderId="21" xfId="0" applyNumberFormat="1" applyFont="1" applyBorder="1" applyAlignment="1">
      <alignment horizontal="left" wrapText="1"/>
    </xf>
    <xf numFmtId="49" fontId="8" fillId="0" borderId="24" xfId="0" applyNumberFormat="1" applyFont="1" applyBorder="1" applyAlignment="1">
      <alignment horizontal="left" wrapText="1"/>
    </xf>
    <xf numFmtId="49" fontId="8" fillId="0" borderId="24" xfId="0" applyNumberFormat="1" applyFont="1" applyBorder="1" applyAlignment="1">
      <alignment horizontal="left"/>
    </xf>
    <xf numFmtId="49" fontId="8" fillId="0" borderId="21" xfId="0" applyNumberFormat="1" applyFont="1" applyBorder="1" applyAlignment="1">
      <alignment horizontal="left"/>
    </xf>
    <xf numFmtId="0" fontId="8" fillId="0" borderId="24" xfId="0" applyNumberFormat="1" applyFont="1" applyBorder="1" applyAlignment="1">
      <alignment horizontal="left"/>
    </xf>
    <xf numFmtId="49" fontId="21" fillId="0" borderId="24" xfId="16" applyNumberFormat="1" applyBorder="1" applyAlignment="1" applyProtection="1">
      <alignment horizontal="left"/>
    </xf>
    <xf numFmtId="0" fontId="3" fillId="0" borderId="24" xfId="0" applyNumberFormat="1" applyFont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20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wrapText="1"/>
    </xf>
    <xf numFmtId="49" fontId="3" fillId="0" borderId="24" xfId="0" applyNumberFormat="1" applyFont="1" applyBorder="1" applyAlignment="1">
      <alignment horizontal="center" vertical="top"/>
    </xf>
    <xf numFmtId="0" fontId="3" fillId="0" borderId="24" xfId="0" applyNumberFormat="1" applyFont="1" applyBorder="1" applyAlignment="1">
      <alignment horizontal="left" vertical="top" wrapText="1"/>
    </xf>
    <xf numFmtId="0" fontId="3" fillId="0" borderId="20" xfId="0" applyNumberFormat="1" applyFont="1" applyBorder="1" applyAlignment="1">
      <alignment horizontal="center" vertical="top" wrapText="1"/>
    </xf>
    <xf numFmtId="0" fontId="3" fillId="0" borderId="24" xfId="0" applyNumberFormat="1" applyFont="1" applyBorder="1" applyAlignment="1">
      <alignment horizontal="center" vertical="top" wrapText="1"/>
    </xf>
    <xf numFmtId="0" fontId="3" fillId="0" borderId="13" xfId="0" applyNumberFormat="1" applyFont="1" applyBorder="1" applyAlignment="1">
      <alignment horizontal="center" vertical="top" wrapText="1"/>
    </xf>
    <xf numFmtId="3" fontId="3" fillId="4" borderId="20" xfId="0" applyNumberFormat="1" applyFont="1" applyFill="1" applyBorder="1" applyAlignment="1">
      <alignment horizontal="center" vertical="center" wrapText="1"/>
    </xf>
    <xf numFmtId="3" fontId="3" fillId="4" borderId="24" xfId="0" applyNumberFormat="1" applyFont="1" applyFill="1" applyBorder="1" applyAlignment="1">
      <alignment horizontal="center" vertical="center" wrapText="1"/>
    </xf>
    <xf numFmtId="3" fontId="3" fillId="4" borderId="13" xfId="0" applyNumberFormat="1" applyFont="1" applyFill="1" applyBorder="1" applyAlignment="1">
      <alignment horizontal="center" vertical="center" wrapText="1"/>
    </xf>
    <xf numFmtId="3" fontId="3" fillId="0" borderId="20" xfId="0" applyNumberFormat="1" applyFont="1" applyBorder="1" applyAlignment="1">
      <alignment horizontal="center" vertical="top" wrapText="1"/>
    </xf>
    <xf numFmtId="3" fontId="3" fillId="4" borderId="20" xfId="0" applyNumberFormat="1" applyFont="1" applyFill="1" applyBorder="1" applyAlignment="1">
      <alignment horizontal="center" vertical="top" wrapText="1"/>
    </xf>
    <xf numFmtId="0" fontId="3" fillId="4" borderId="24" xfId="0" applyNumberFormat="1" applyFont="1" applyFill="1" applyBorder="1" applyAlignment="1">
      <alignment horizontal="center" vertical="top" wrapText="1"/>
    </xf>
    <xf numFmtId="3" fontId="3" fillId="0" borderId="20" xfId="0" applyNumberFormat="1" applyFont="1" applyBorder="1" applyAlignment="1">
      <alignment horizontal="center" vertical="center" wrapText="1"/>
    </xf>
    <xf numFmtId="3" fontId="3" fillId="0" borderId="24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20" xfId="0" applyNumberFormat="1" applyFont="1" applyFill="1" applyBorder="1" applyAlignment="1">
      <alignment horizontal="center" vertical="center" wrapText="1"/>
    </xf>
    <xf numFmtId="3" fontId="3" fillId="0" borderId="24" xfId="0" applyNumberFormat="1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 wrapText="1"/>
    </xf>
    <xf numFmtId="9" fontId="3" fillId="0" borderId="20" xfId="38" applyFont="1" applyBorder="1" applyAlignment="1">
      <alignment horizontal="center" vertical="top" wrapText="1"/>
    </xf>
    <xf numFmtId="9" fontId="3" fillId="0" borderId="24" xfId="38" applyFont="1" applyBorder="1" applyAlignment="1">
      <alignment horizontal="center" vertical="top" wrapText="1"/>
    </xf>
    <xf numFmtId="9" fontId="3" fillId="0" borderId="13" xfId="38" applyFont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10" fontId="3" fillId="4" borderId="20" xfId="0" applyNumberFormat="1" applyFont="1" applyFill="1" applyBorder="1" applyAlignment="1">
      <alignment horizontal="center" vertical="center" wrapText="1"/>
    </xf>
    <xf numFmtId="10" fontId="3" fillId="4" borderId="24" xfId="0" applyNumberFormat="1" applyFont="1" applyFill="1" applyBorder="1" applyAlignment="1">
      <alignment horizontal="center" vertical="center" wrapText="1"/>
    </xf>
    <xf numFmtId="10" fontId="3" fillId="4" borderId="13" xfId="0" applyNumberFormat="1" applyFont="1" applyFill="1" applyBorder="1" applyAlignment="1">
      <alignment horizontal="center" vertical="center" wrapText="1"/>
    </xf>
    <xf numFmtId="10" fontId="3" fillId="0" borderId="20" xfId="0" applyNumberFormat="1" applyFont="1" applyFill="1" applyBorder="1" applyAlignment="1">
      <alignment horizontal="center" vertical="center" wrapText="1"/>
    </xf>
    <xf numFmtId="10" fontId="3" fillId="0" borderId="24" xfId="0" applyNumberFormat="1" applyFont="1" applyFill="1" applyBorder="1" applyAlignment="1">
      <alignment horizontal="center" vertical="center" wrapText="1"/>
    </xf>
    <xf numFmtId="10" fontId="3" fillId="0" borderId="13" xfId="0" applyNumberFormat="1" applyFont="1" applyFill="1" applyBorder="1" applyAlignment="1">
      <alignment horizontal="center" vertical="center" wrapText="1"/>
    </xf>
    <xf numFmtId="0" fontId="3" fillId="4" borderId="20" xfId="0" applyNumberFormat="1" applyFont="1" applyFill="1" applyBorder="1" applyAlignment="1">
      <alignment horizontal="center" vertical="top" wrapText="1"/>
    </xf>
    <xf numFmtId="0" fontId="3" fillId="4" borderId="13" xfId="0" applyNumberFormat="1" applyFont="1" applyFill="1" applyBorder="1" applyAlignment="1">
      <alignment horizontal="center" vertical="top" wrapText="1"/>
    </xf>
    <xf numFmtId="165" fontId="3" fillId="0" borderId="20" xfId="0" applyNumberFormat="1" applyFont="1" applyBorder="1" applyAlignment="1">
      <alignment horizontal="center" vertical="center" wrapText="1"/>
    </xf>
    <xf numFmtId="165" fontId="3" fillId="0" borderId="24" xfId="0" applyNumberFormat="1" applyFont="1" applyBorder="1" applyAlignment="1">
      <alignment horizontal="center" vertical="center" wrapText="1"/>
    </xf>
    <xf numFmtId="165" fontId="3" fillId="0" borderId="13" xfId="0" applyNumberFormat="1" applyFont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4" borderId="20" xfId="0" applyNumberFormat="1" applyFont="1" applyFill="1" applyBorder="1" applyAlignment="1">
      <alignment horizontal="center" vertical="center" wrapText="1"/>
    </xf>
    <xf numFmtId="0" fontId="3" fillId="4" borderId="24" xfId="0" applyNumberFormat="1" applyFont="1" applyFill="1" applyBorder="1" applyAlignment="1">
      <alignment horizontal="center" vertical="center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left" wrapText="1"/>
    </xf>
    <xf numFmtId="0" fontId="3" fillId="0" borderId="23" xfId="0" applyNumberFormat="1" applyFont="1" applyBorder="1" applyAlignment="1">
      <alignment horizontal="left"/>
    </xf>
    <xf numFmtId="0" fontId="3" fillId="4" borderId="0" xfId="0" applyNumberFormat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/>
    </xf>
    <xf numFmtId="0" fontId="8" fillId="0" borderId="2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left" vertical="top" wrapText="1"/>
    </xf>
    <xf numFmtId="4" fontId="8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top"/>
    </xf>
    <xf numFmtId="4" fontId="8" fillId="5" borderId="2" xfId="0" applyNumberFormat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top"/>
    </xf>
    <xf numFmtId="0" fontId="8" fillId="0" borderId="25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4" fontId="8" fillId="5" borderId="5" xfId="0" applyNumberFormat="1" applyFont="1" applyFill="1" applyBorder="1" applyAlignment="1">
      <alignment horizontal="center" vertical="center"/>
    </xf>
    <xf numFmtId="4" fontId="8" fillId="5" borderId="6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4" fontId="8" fillId="5" borderId="2" xfId="0" applyNumberFormat="1" applyFont="1" applyFill="1" applyBorder="1" applyAlignment="1">
      <alignment horizontal="center" vertical="center"/>
    </xf>
    <xf numFmtId="167" fontId="8" fillId="5" borderId="2" xfId="0" applyNumberFormat="1" applyFont="1" applyFill="1" applyBorder="1" applyAlignment="1">
      <alignment horizontal="center" vertical="center"/>
    </xf>
    <xf numFmtId="4" fontId="8" fillId="5" borderId="2" xfId="0" applyNumberFormat="1" applyFont="1" applyFill="1" applyBorder="1" applyAlignment="1">
      <alignment horizontal="left" vertical="center"/>
    </xf>
    <xf numFmtId="4" fontId="8" fillId="5" borderId="15" xfId="0" applyNumberFormat="1" applyFont="1" applyFill="1" applyBorder="1" applyAlignment="1">
      <alignment horizontal="left" vertical="center"/>
    </xf>
    <xf numFmtId="4" fontId="8" fillId="5" borderId="26" xfId="0" applyNumberFormat="1" applyFont="1" applyFill="1" applyBorder="1" applyAlignment="1">
      <alignment horizontal="center" vertical="center" wrapText="1"/>
    </xf>
    <xf numFmtId="4" fontId="8" fillId="5" borderId="27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" fontId="8" fillId="5" borderId="14" xfId="0" applyNumberFormat="1" applyFont="1" applyFill="1" applyBorder="1" applyAlignment="1">
      <alignment horizontal="center" vertical="center" wrapText="1"/>
    </xf>
    <xf numFmtId="4" fontId="8" fillId="5" borderId="24" xfId="0" applyNumberFormat="1" applyFont="1" applyFill="1" applyBorder="1" applyAlignment="1">
      <alignment horizontal="center" vertical="center" wrapText="1"/>
    </xf>
    <xf numFmtId="4" fontId="8" fillId="5" borderId="13" xfId="0" applyNumberFormat="1" applyFont="1" applyFill="1" applyBorder="1" applyAlignment="1">
      <alignment horizontal="center" vertical="center" wrapText="1"/>
    </xf>
    <xf numFmtId="4" fontId="8" fillId="5" borderId="10" xfId="0" applyNumberFormat="1" applyFont="1" applyFill="1" applyBorder="1" applyAlignment="1">
      <alignment horizontal="left" vertical="center" wrapText="1"/>
    </xf>
    <xf numFmtId="4" fontId="8" fillId="5" borderId="11" xfId="0" applyNumberFormat="1" applyFont="1" applyFill="1" applyBorder="1" applyAlignment="1">
      <alignment horizontal="left" vertical="center" wrapText="1"/>
    </xf>
    <xf numFmtId="2" fontId="39" fillId="0" borderId="0" xfId="0" applyNumberFormat="1" applyFont="1" applyBorder="1" applyAlignment="1">
      <alignment horizontal="left"/>
    </xf>
    <xf numFmtId="4" fontId="8" fillId="5" borderId="30" xfId="0" applyNumberFormat="1" applyFont="1" applyFill="1" applyBorder="1" applyAlignment="1">
      <alignment horizontal="center" vertical="center" wrapText="1"/>
    </xf>
    <xf numFmtId="4" fontId="8" fillId="5" borderId="30" xfId="0" applyNumberFormat="1" applyFont="1" applyFill="1" applyBorder="1" applyAlignment="1">
      <alignment horizontal="left" vertical="center"/>
    </xf>
    <xf numFmtId="4" fontId="8" fillId="5" borderId="31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horizontal="center" vertical="top"/>
    </xf>
    <xf numFmtId="0" fontId="10" fillId="0" borderId="20" xfId="0" applyFont="1" applyBorder="1" applyAlignment="1">
      <alignment horizontal="center" vertical="top"/>
    </xf>
    <xf numFmtId="0" fontId="10" fillId="0" borderId="32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4" fontId="8" fillId="5" borderId="33" xfId="0" applyNumberFormat="1" applyFont="1" applyFill="1" applyBorder="1" applyAlignment="1">
      <alignment horizontal="center" vertical="center" wrapText="1"/>
    </xf>
    <xf numFmtId="4" fontId="8" fillId="5" borderId="10" xfId="0" applyNumberFormat="1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4" fontId="8" fillId="5" borderId="20" xfId="0" applyNumberFormat="1" applyFont="1" applyFill="1" applyBorder="1" applyAlignment="1">
      <alignment horizontal="center" vertical="center" wrapText="1"/>
    </xf>
    <xf numFmtId="4" fontId="8" fillId="5" borderId="2" xfId="0" applyNumberFormat="1" applyFont="1" applyFill="1" applyBorder="1" applyAlignment="1">
      <alignment horizontal="left" vertical="center" wrapText="1"/>
    </xf>
    <xf numFmtId="4" fontId="8" fillId="5" borderId="15" xfId="0" applyNumberFormat="1" applyFont="1" applyFill="1" applyBorder="1" applyAlignment="1">
      <alignment horizontal="left" vertical="center" wrapText="1"/>
    </xf>
    <xf numFmtId="0" fontId="8" fillId="0" borderId="30" xfId="0" applyFont="1" applyBorder="1" applyAlignment="1">
      <alignment horizontal="center" vertical="top"/>
    </xf>
    <xf numFmtId="0" fontId="8" fillId="0" borderId="30" xfId="0" applyFont="1" applyFill="1" applyBorder="1" applyAlignment="1">
      <alignment horizontal="center" vertical="top" wrapText="1"/>
    </xf>
    <xf numFmtId="4" fontId="8" fillId="5" borderId="30" xfId="0" applyNumberFormat="1" applyFont="1" applyFill="1" applyBorder="1" applyAlignment="1">
      <alignment horizontal="center" vertical="center"/>
    </xf>
    <xf numFmtId="167" fontId="8" fillId="5" borderId="30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4" fontId="8" fillId="5" borderId="38" xfId="0" applyNumberFormat="1" applyFont="1" applyFill="1" applyBorder="1" applyAlignment="1">
      <alignment horizontal="center" vertical="center"/>
    </xf>
    <xf numFmtId="4" fontId="10" fillId="5" borderId="18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/>
    </xf>
    <xf numFmtId="4" fontId="8" fillId="5" borderId="44" xfId="0" applyNumberFormat="1" applyFont="1" applyFill="1" applyBorder="1" applyAlignment="1">
      <alignment horizontal="center" vertical="center" wrapText="1"/>
    </xf>
    <xf numFmtId="4" fontId="10" fillId="5" borderId="18" xfId="0" applyNumberFormat="1" applyFont="1" applyFill="1" applyBorder="1" applyAlignment="1">
      <alignment horizontal="center" vertical="center"/>
    </xf>
    <xf numFmtId="4" fontId="10" fillId="5" borderId="19" xfId="0" applyNumberFormat="1" applyFont="1" applyFill="1" applyBorder="1" applyAlignment="1">
      <alignment horizontal="center" vertical="center"/>
    </xf>
    <xf numFmtId="4" fontId="8" fillId="5" borderId="45" xfId="0" applyNumberFormat="1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top" wrapText="1"/>
    </xf>
    <xf numFmtId="4" fontId="10" fillId="5" borderId="38" xfId="0" applyNumberFormat="1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top" wrapText="1"/>
    </xf>
    <xf numFmtId="0" fontId="8" fillId="0" borderId="40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4" fontId="8" fillId="5" borderId="41" xfId="0" applyNumberFormat="1" applyFont="1" applyFill="1" applyBorder="1" applyAlignment="1">
      <alignment horizontal="center" vertical="center"/>
    </xf>
    <xf numFmtId="4" fontId="8" fillId="5" borderId="40" xfId="0" applyNumberFormat="1" applyFont="1" applyFill="1" applyBorder="1" applyAlignment="1">
      <alignment horizontal="center" vertical="center"/>
    </xf>
    <xf numFmtId="4" fontId="8" fillId="5" borderId="4" xfId="0" applyNumberFormat="1" applyFont="1" applyFill="1" applyBorder="1" applyAlignment="1">
      <alignment horizontal="center" vertical="center"/>
    </xf>
    <xf numFmtId="4" fontId="8" fillId="5" borderId="42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wrapText="1"/>
    </xf>
    <xf numFmtId="0" fontId="6" fillId="0" borderId="0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top"/>
    </xf>
    <xf numFmtId="0" fontId="5" fillId="0" borderId="2" xfId="0" applyFont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right" vertical="top" wrapText="1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3" fontId="3" fillId="0" borderId="2" xfId="18" applyNumberFormat="1" applyFont="1" applyBorder="1" applyAlignment="1">
      <alignment horizontal="center" vertical="center" wrapText="1"/>
    </xf>
    <xf numFmtId="0" fontId="3" fillId="0" borderId="0" xfId="18" applyNumberFormat="1" applyFont="1" applyBorder="1" applyAlignment="1">
      <alignment horizontal="right" vertical="top" wrapText="1"/>
    </xf>
    <xf numFmtId="0" fontId="7" fillId="0" borderId="0" xfId="18" applyNumberFormat="1" applyFont="1" applyBorder="1" applyAlignment="1">
      <alignment horizontal="right" wrapText="1"/>
    </xf>
    <xf numFmtId="0" fontId="18" fillId="0" borderId="0" xfId="18" applyNumberFormat="1" applyFont="1" applyBorder="1" applyAlignment="1">
      <alignment horizontal="center"/>
    </xf>
    <xf numFmtId="0" fontId="18" fillId="0" borderId="0" xfId="18" applyNumberFormat="1" applyFont="1" applyBorder="1" applyAlignment="1">
      <alignment horizontal="center" wrapText="1"/>
    </xf>
    <xf numFmtId="0" fontId="3" fillId="0" borderId="33" xfId="18" applyNumberFormat="1" applyFont="1" applyBorder="1" applyAlignment="1">
      <alignment horizontal="center" vertical="center" wrapText="1"/>
    </xf>
    <xf numFmtId="0" fontId="3" fillId="0" borderId="10" xfId="18" applyNumberFormat="1" applyFont="1" applyBorder="1" applyAlignment="1">
      <alignment horizontal="center" vertical="center" wrapText="1"/>
    </xf>
    <xf numFmtId="0" fontId="3" fillId="0" borderId="46" xfId="18" applyNumberFormat="1" applyFont="1" applyBorder="1" applyAlignment="1">
      <alignment horizontal="center" vertical="center" wrapText="1"/>
    </xf>
    <xf numFmtId="0" fontId="3" fillId="0" borderId="2" xfId="18" applyNumberFormat="1" applyFont="1" applyBorder="1" applyAlignment="1">
      <alignment horizontal="center" vertical="center" wrapText="1"/>
    </xf>
    <xf numFmtId="0" fontId="3" fillId="0" borderId="11" xfId="18" applyNumberFormat="1" applyFont="1" applyBorder="1" applyAlignment="1">
      <alignment horizontal="center" vertical="center" wrapText="1"/>
    </xf>
    <xf numFmtId="0" fontId="3" fillId="0" borderId="15" xfId="18" applyNumberFormat="1" applyFont="1" applyBorder="1" applyAlignment="1">
      <alignment horizontal="center" vertical="center" wrapText="1"/>
    </xf>
    <xf numFmtId="3" fontId="3" fillId="0" borderId="20" xfId="18" applyNumberFormat="1" applyFont="1" applyBorder="1" applyAlignment="1">
      <alignment horizontal="center" vertical="center" wrapText="1"/>
    </xf>
    <xf numFmtId="3" fontId="3" fillId="0" borderId="24" xfId="18" applyNumberFormat="1" applyFont="1" applyBorder="1" applyAlignment="1">
      <alignment horizontal="center" vertical="center" wrapText="1"/>
    </xf>
    <xf numFmtId="3" fontId="3" fillId="0" borderId="13" xfId="18" applyNumberFormat="1" applyFont="1" applyBorder="1" applyAlignment="1">
      <alignment horizontal="center" vertical="center" wrapText="1"/>
    </xf>
    <xf numFmtId="49" fontId="3" fillId="0" borderId="46" xfId="18" applyNumberFormat="1" applyFont="1" applyBorder="1" applyAlignment="1">
      <alignment horizontal="center" vertical="top"/>
    </xf>
    <xf numFmtId="49" fontId="3" fillId="0" borderId="2" xfId="18" applyNumberFormat="1" applyFont="1" applyBorder="1" applyAlignment="1">
      <alignment horizontal="center" vertical="top"/>
    </xf>
    <xf numFmtId="0" fontId="3" fillId="0" borderId="2" xfId="18" applyNumberFormat="1" applyFont="1" applyBorder="1" applyAlignment="1">
      <alignment horizontal="left" vertical="top" wrapText="1" indent="1"/>
    </xf>
    <xf numFmtId="0" fontId="3" fillId="0" borderId="2" xfId="18" applyNumberFormat="1" applyFont="1" applyBorder="1" applyAlignment="1">
      <alignment horizontal="left" vertical="top" wrapText="1"/>
    </xf>
    <xf numFmtId="3" fontId="3" fillId="0" borderId="47" xfId="18" applyNumberFormat="1" applyFont="1" applyBorder="1" applyAlignment="1">
      <alignment horizontal="center" vertical="center" wrapText="1"/>
    </xf>
    <xf numFmtId="3" fontId="3" fillId="0" borderId="48" xfId="18" applyNumberFormat="1" applyFont="1" applyBorder="1" applyAlignment="1">
      <alignment horizontal="center" vertical="center" wrapText="1"/>
    </xf>
    <xf numFmtId="3" fontId="3" fillId="0" borderId="49" xfId="18" applyNumberFormat="1" applyFont="1" applyBorder="1" applyAlignment="1">
      <alignment horizontal="center" vertical="center" wrapText="1"/>
    </xf>
    <xf numFmtId="3" fontId="3" fillId="0" borderId="50" xfId="18" applyNumberFormat="1" applyFont="1" applyBorder="1" applyAlignment="1">
      <alignment horizontal="center" vertical="center" wrapText="1"/>
    </xf>
    <xf numFmtId="3" fontId="3" fillId="0" borderId="32" xfId="18" applyNumberFormat="1" applyFont="1" applyBorder="1" applyAlignment="1">
      <alignment horizontal="center" vertical="center"/>
    </xf>
    <xf numFmtId="3" fontId="3" fillId="0" borderId="18" xfId="18" applyNumberFormat="1" applyFont="1" applyBorder="1" applyAlignment="1">
      <alignment horizontal="center" vertical="center"/>
    </xf>
    <xf numFmtId="3" fontId="3" fillId="0" borderId="51" xfId="18" applyNumberFormat="1" applyFont="1" applyBorder="1" applyAlignment="1">
      <alignment horizontal="left" vertical="center" wrapText="1"/>
    </xf>
    <xf numFmtId="3" fontId="3" fillId="0" borderId="43" xfId="18" applyNumberFormat="1" applyFont="1" applyBorder="1" applyAlignment="1">
      <alignment horizontal="left" vertical="center" wrapText="1"/>
    </xf>
    <xf numFmtId="3" fontId="3" fillId="0" borderId="17" xfId="18" applyNumberFormat="1" applyFont="1" applyBorder="1" applyAlignment="1">
      <alignment horizontal="left" vertical="center" wrapText="1"/>
    </xf>
    <xf numFmtId="3" fontId="3" fillId="0" borderId="18" xfId="18" applyNumberFormat="1" applyFont="1" applyBorder="1" applyAlignment="1">
      <alignment horizontal="center" vertical="center" wrapText="1"/>
    </xf>
    <xf numFmtId="49" fontId="3" fillId="0" borderId="52" xfId="18" applyNumberFormat="1" applyFont="1" applyBorder="1" applyAlignment="1">
      <alignment horizontal="center" vertical="top"/>
    </xf>
    <xf numFmtId="49" fontId="3" fillId="0" borderId="47" xfId="18" applyNumberFormat="1" applyFont="1" applyBorder="1" applyAlignment="1">
      <alignment horizontal="center" vertical="top"/>
    </xf>
    <xf numFmtId="0" fontId="17" fillId="0" borderId="0" xfId="18" applyNumberFormat="1" applyFont="1" applyBorder="1" applyAlignment="1">
      <alignment horizontal="left"/>
    </xf>
    <xf numFmtId="0" fontId="17" fillId="0" borderId="0" xfId="18" applyNumberFormat="1" applyFont="1" applyBorder="1" applyAlignment="1">
      <alignment horizontal="justify" vertical="top" wrapText="1"/>
    </xf>
    <xf numFmtId="0" fontId="3" fillId="0" borderId="0" xfId="18" applyNumberFormat="1" applyFont="1" applyBorder="1" applyAlignment="1">
      <alignment horizontal="right"/>
    </xf>
    <xf numFmtId="3" fontId="3" fillId="0" borderId="19" xfId="18" applyNumberFormat="1" applyFont="1" applyBorder="1" applyAlignment="1">
      <alignment horizontal="center" vertical="center" wrapText="1"/>
    </xf>
    <xf numFmtId="0" fontId="3" fillId="0" borderId="47" xfId="18" applyNumberFormat="1" applyFont="1" applyBorder="1" applyAlignment="1">
      <alignment horizontal="left" vertical="top" wrapText="1" indent="1"/>
    </xf>
    <xf numFmtId="3" fontId="3" fillId="0" borderId="15" xfId="18" applyNumberFormat="1" applyFont="1" applyBorder="1" applyAlignment="1">
      <alignment horizontal="center" vertical="center" wrapText="1"/>
    </xf>
    <xf numFmtId="3" fontId="3" fillId="0" borderId="30" xfId="18" applyNumberFormat="1" applyFont="1" applyBorder="1" applyAlignment="1">
      <alignment horizontal="center" vertical="center" wrapText="1"/>
    </xf>
    <xf numFmtId="3" fontId="3" fillId="0" borderId="5" xfId="18" applyNumberFormat="1" applyFont="1" applyBorder="1" applyAlignment="1">
      <alignment horizontal="center" vertical="center" wrapText="1"/>
    </xf>
    <xf numFmtId="3" fontId="3" fillId="0" borderId="6" xfId="18" applyNumberFormat="1" applyFont="1" applyBorder="1" applyAlignment="1">
      <alignment horizontal="center" vertical="center" wrapText="1"/>
    </xf>
    <xf numFmtId="3" fontId="3" fillId="0" borderId="31" xfId="18" applyNumberFormat="1" applyFont="1" applyBorder="1" applyAlignment="1">
      <alignment horizontal="center" vertical="center" wrapText="1"/>
    </xf>
    <xf numFmtId="3" fontId="3" fillId="0" borderId="25" xfId="18" applyNumberFormat="1" applyFont="1" applyBorder="1" applyAlignment="1">
      <alignment horizontal="center" vertical="center"/>
    </xf>
    <xf numFmtId="3" fontId="3" fillId="0" borderId="5" xfId="18" applyNumberFormat="1" applyFont="1" applyBorder="1" applyAlignment="1">
      <alignment horizontal="center" vertical="center"/>
    </xf>
    <xf numFmtId="3" fontId="3" fillId="0" borderId="41" xfId="18" applyNumberFormat="1" applyFont="1" applyBorder="1" applyAlignment="1">
      <alignment horizontal="left" vertical="center" wrapText="1"/>
    </xf>
    <xf numFmtId="3" fontId="3" fillId="0" borderId="40" xfId="18" applyNumberFormat="1" applyFont="1" applyBorder="1" applyAlignment="1">
      <alignment horizontal="left" vertical="center" wrapText="1"/>
    </xf>
    <xf numFmtId="3" fontId="3" fillId="0" borderId="4" xfId="18" applyNumberFormat="1" applyFont="1" applyBorder="1" applyAlignment="1">
      <alignment horizontal="left" vertical="center" wrapText="1"/>
    </xf>
    <xf numFmtId="49" fontId="3" fillId="0" borderId="53" xfId="18" applyNumberFormat="1" applyFont="1" applyBorder="1" applyAlignment="1">
      <alignment horizontal="center" vertical="top"/>
    </xf>
    <xf numFmtId="49" fontId="3" fillId="0" borderId="30" xfId="18" applyNumberFormat="1" applyFont="1" applyBorder="1" applyAlignment="1">
      <alignment horizontal="center" vertical="top"/>
    </xf>
    <xf numFmtId="0" fontId="3" fillId="0" borderId="30" xfId="18" applyNumberFormat="1" applyFont="1" applyBorder="1" applyAlignment="1">
      <alignment horizontal="left" vertical="top" wrapText="1" indent="1"/>
    </xf>
    <xf numFmtId="0" fontId="41" fillId="0" borderId="0" xfId="49" applyFont="1" applyFill="1" applyBorder="1" applyAlignment="1">
      <alignment horizontal="center" vertical="center" wrapText="1"/>
    </xf>
    <xf numFmtId="0" fontId="30" fillId="0" borderId="0" xfId="49" applyFont="1" applyFill="1" applyAlignment="1">
      <alignment horizontal="right" vertical="center" wrapText="1"/>
    </xf>
    <xf numFmtId="0" fontId="41" fillId="0" borderId="0" xfId="49" applyFont="1" applyFill="1" applyAlignment="1">
      <alignment horizontal="center" vertical="center" wrapText="1"/>
    </xf>
    <xf numFmtId="0" fontId="30" fillId="0" borderId="0" xfId="49" applyFont="1" applyFill="1" applyAlignment="1">
      <alignment horizontal="center" vertical="center" wrapText="1"/>
    </xf>
    <xf numFmtId="0" fontId="30" fillId="0" borderId="0" xfId="51" applyNumberFormat="1" applyFont="1" applyFill="1" applyBorder="1" applyAlignment="1">
      <alignment horizontal="left" vertical="center" wrapText="1"/>
    </xf>
    <xf numFmtId="0" fontId="30" fillId="0" borderId="23" xfId="51" applyNumberFormat="1" applyFont="1" applyFill="1" applyBorder="1" applyAlignment="1">
      <alignment horizontal="left" vertical="center" wrapText="1"/>
    </xf>
    <xf numFmtId="0" fontId="30" fillId="0" borderId="0" xfId="51" applyFont="1" applyFill="1" applyBorder="1" applyAlignment="1">
      <alignment horizontal="left"/>
    </xf>
    <xf numFmtId="0" fontId="30" fillId="0" borderId="0" xfId="51" applyFont="1" applyFill="1" applyAlignment="1">
      <alignment horizontal="left"/>
    </xf>
    <xf numFmtId="0" fontId="30" fillId="0" borderId="0" xfId="51" applyFont="1" applyFill="1" applyAlignment="1">
      <alignment horizontal="right" vertical="center"/>
    </xf>
    <xf numFmtId="0" fontId="30" fillId="0" borderId="0" xfId="51" applyFont="1" applyFill="1" applyAlignment="1">
      <alignment horizontal="right" vertical="center" wrapText="1"/>
    </xf>
    <xf numFmtId="0" fontId="41" fillId="0" borderId="0" xfId="51" applyFont="1" applyFill="1" applyAlignment="1">
      <alignment horizontal="right" vertical="center" wrapText="1"/>
    </xf>
    <xf numFmtId="0" fontId="30" fillId="0" borderId="0" xfId="51" applyFont="1" applyFill="1" applyAlignment="1">
      <alignment horizontal="center" vertical="center" wrapText="1"/>
    </xf>
    <xf numFmtId="0" fontId="41" fillId="0" borderId="0" xfId="51" applyFont="1" applyFill="1" applyBorder="1" applyAlignment="1">
      <alignment horizontal="center" vertical="center"/>
    </xf>
    <xf numFmtId="0" fontId="41" fillId="0" borderId="0" xfId="51" applyFont="1" applyFill="1" applyBorder="1" applyAlignment="1">
      <alignment horizontal="center" vertical="center" wrapText="1"/>
    </xf>
    <xf numFmtId="0" fontId="41" fillId="0" borderId="0" xfId="51" applyFont="1" applyFill="1" applyAlignment="1">
      <alignment horizontal="center" vertical="center" wrapText="1"/>
    </xf>
    <xf numFmtId="4" fontId="30" fillId="0" borderId="61" xfId="51" applyNumberFormat="1" applyFont="1" applyFill="1" applyBorder="1" applyAlignment="1">
      <alignment horizontal="center" vertical="center"/>
    </xf>
    <xf numFmtId="4" fontId="30" fillId="0" borderId="69" xfId="51" applyNumberFormat="1" applyFont="1" applyFill="1" applyBorder="1" applyAlignment="1">
      <alignment horizontal="center" vertical="center"/>
    </xf>
    <xf numFmtId="4" fontId="30" fillId="0" borderId="58" xfId="51" applyNumberFormat="1" applyFont="1" applyFill="1" applyBorder="1" applyAlignment="1">
      <alignment horizontal="center" vertical="center"/>
    </xf>
    <xf numFmtId="0" fontId="30" fillId="0" borderId="61" xfId="51" applyFont="1" applyFill="1" applyBorder="1" applyAlignment="1">
      <alignment horizontal="center" vertical="center" wrapText="1"/>
    </xf>
    <xf numFmtId="0" fontId="30" fillId="0" borderId="69" xfId="51" applyFont="1" applyFill="1" applyBorder="1" applyAlignment="1">
      <alignment horizontal="center" vertical="center" wrapText="1"/>
    </xf>
    <xf numFmtId="0" fontId="30" fillId="0" borderId="58" xfId="51" applyFont="1" applyFill="1" applyBorder="1" applyAlignment="1">
      <alignment horizontal="center" vertical="center" wrapText="1"/>
    </xf>
    <xf numFmtId="0" fontId="30" fillId="0" borderId="61" xfId="51" applyNumberFormat="1" applyFont="1" applyFill="1" applyBorder="1" applyAlignment="1">
      <alignment horizontal="center" vertical="center" wrapText="1"/>
    </xf>
    <xf numFmtId="0" fontId="30" fillId="0" borderId="69" xfId="51" applyNumberFormat="1" applyFont="1" applyFill="1" applyBorder="1" applyAlignment="1">
      <alignment horizontal="center" vertical="center" wrapText="1"/>
    </xf>
    <xf numFmtId="0" fontId="30" fillId="0" borderId="58" xfId="51" applyNumberFormat="1" applyFont="1" applyFill="1" applyBorder="1" applyAlignment="1">
      <alignment horizontal="center" vertical="center" wrapText="1"/>
    </xf>
    <xf numFmtId="4" fontId="30" fillId="0" borderId="68" xfId="51" applyNumberFormat="1" applyFont="1" applyFill="1" applyBorder="1" applyAlignment="1">
      <alignment horizontal="center" vertical="center" wrapText="1"/>
    </xf>
    <xf numFmtId="4" fontId="30" fillId="0" borderId="22" xfId="51" applyNumberFormat="1" applyFont="1" applyFill="1" applyBorder="1" applyAlignment="1">
      <alignment horizontal="center" vertical="center" wrapText="1"/>
    </xf>
    <xf numFmtId="4" fontId="30" fillId="0" borderId="67" xfId="51" applyNumberFormat="1" applyFont="1" applyFill="1" applyBorder="1" applyAlignment="1">
      <alignment horizontal="center" vertical="center" wrapText="1"/>
    </xf>
    <xf numFmtId="0" fontId="57" fillId="4" borderId="0" xfId="26" applyFont="1" applyFill="1" applyAlignment="1">
      <alignment horizontal="left" wrapText="1"/>
    </xf>
    <xf numFmtId="4" fontId="26" fillId="4" borderId="0" xfId="0" applyNumberFormat="1" applyFont="1" applyFill="1" applyBorder="1" applyAlignment="1">
      <alignment horizontal="right" vertical="center" wrapText="1"/>
    </xf>
    <xf numFmtId="0" fontId="28" fillId="0" borderId="0" xfId="25" applyFont="1" applyBorder="1" applyAlignment="1">
      <alignment horizontal="center" vertical="center" wrapText="1"/>
    </xf>
    <xf numFmtId="0" fontId="28" fillId="0" borderId="66" xfId="25" applyFont="1" applyBorder="1" applyAlignment="1">
      <alignment horizontal="center" vertical="center" wrapText="1"/>
    </xf>
    <xf numFmtId="0" fontId="28" fillId="0" borderId="38" xfId="25" applyFont="1" applyBorder="1" applyAlignment="1">
      <alignment horizontal="center" vertical="center" wrapText="1"/>
    </xf>
    <xf numFmtId="0" fontId="28" fillId="0" borderId="70" xfId="25" applyFont="1" applyBorder="1" applyAlignment="1">
      <alignment horizontal="center" vertical="center" wrapText="1"/>
    </xf>
    <xf numFmtId="0" fontId="42" fillId="0" borderId="2" xfId="25" applyFont="1" applyBorder="1" applyAlignment="1">
      <alignment horizontal="center" vertical="center" wrapText="1"/>
    </xf>
    <xf numFmtId="0" fontId="4" fillId="0" borderId="0" xfId="25" applyFont="1" applyAlignment="1">
      <alignment horizontal="left" vertical="center" wrapText="1"/>
    </xf>
  </cellXfs>
  <cellStyles count="54">
    <cellStyle name="_ИП 17032006" xfId="1"/>
    <cellStyle name="_ИП СО 2006-2010 отпр 22 01 07" xfId="2"/>
    <cellStyle name="_ИП ФСК 10_10_07 куцанкиной" xfId="3"/>
    <cellStyle name="_ИП ФСК на 2008-2012 17 12 071" xfId="4"/>
    <cellStyle name="_Копия Прил 2(Показатели ИП)" xfId="5"/>
    <cellStyle name="_опл.и выполн.янв. -нояб + декаб.оператив" xfId="6"/>
    <cellStyle name="_Прил1-1 (МГИ) (Дубинину) 22 01 07" xfId="7"/>
    <cellStyle name="_Программа СО 7-09 для СД от 29 марта" xfId="8"/>
    <cellStyle name="_Расшифровка по приоритетам_МРСК 2" xfId="9"/>
    <cellStyle name="_СО 2006-2010  Прил1-1 (Дубинину)" xfId="10"/>
    <cellStyle name="_Табл П2-5 (вар18-10-2006)" xfId="11"/>
    <cellStyle name="_ХОЛДИНГ_МРСК_09 10 2008" xfId="12"/>
    <cellStyle name="1Normal" xfId="13"/>
    <cellStyle name="Norma11l" xfId="14"/>
    <cellStyle name="Normal_MACRO" xfId="15"/>
    <cellStyle name="Гиперссылка" xfId="16" builtinId="8"/>
    <cellStyle name="Гиперссылка 2" xfId="17"/>
    <cellStyle name="Обычный" xfId="0" builtinId="0"/>
    <cellStyle name="Обычный 10" xfId="18"/>
    <cellStyle name="Обычный 11 2" xfId="19"/>
    <cellStyle name="Обычный 110 2" xfId="20"/>
    <cellStyle name="Обычный 13 2" xfId="21"/>
    <cellStyle name="Обычный 14" xfId="22"/>
    <cellStyle name="Обычный 2" xfId="23"/>
    <cellStyle name="Обычный 2 2" xfId="24"/>
    <cellStyle name="Обычный 2 2 2" xfId="50"/>
    <cellStyle name="Обычный 2 3" xfId="51"/>
    <cellStyle name="Обычный 21 2" xfId="25"/>
    <cellStyle name="Обычный 22 2" xfId="26"/>
    <cellStyle name="Обычный 23" xfId="27"/>
    <cellStyle name="Обычный 23 2 2" xfId="28"/>
    <cellStyle name="Обычный 23 2 4" xfId="29"/>
    <cellStyle name="Обычный 25 2" xfId="30"/>
    <cellStyle name="Обычный 3" xfId="31"/>
    <cellStyle name="Обычный 3 2" xfId="32"/>
    <cellStyle name="Обычный 3 3" xfId="52"/>
    <cellStyle name="Обычный 4" xfId="33"/>
    <cellStyle name="Обычный 5" xfId="34"/>
    <cellStyle name="Обычный 5 2" xfId="35"/>
    <cellStyle name="Обычный 6" xfId="36"/>
    <cellStyle name="Обычный 7" xfId="37"/>
    <cellStyle name="Обычный 8" xfId="49"/>
    <cellStyle name="Процентный 2" xfId="38"/>
    <cellStyle name="Стиль 1" xfId="39"/>
    <cellStyle name="Стиль 1 2" xfId="40"/>
    <cellStyle name="Стиль 1 3" xfId="41"/>
    <cellStyle name="Стиль 1 4" xfId="42"/>
    <cellStyle name="Тысячи [0]_Chart1 (Sales &amp; Costs)" xfId="43"/>
    <cellStyle name="Тысячи_Chart1 (Sales &amp; Costs)" xfId="44"/>
    <cellStyle name="Финансовый" xfId="45" builtinId="3"/>
    <cellStyle name="Финансовый 2" xfId="46"/>
    <cellStyle name="Финансовый 3" xfId="47"/>
    <cellStyle name="Финансовый 4" xfId="48"/>
    <cellStyle name="Финансовый 5" xfId="53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outline="0">
        <right style="medium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nportal\sites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ytkin_AD.MRSK-C\AppData\Local\Microsoft\Windows\Temporary%20Internet%20Files\Content.Outlook\KXZI8PVK\&#1041;&#1040;&#1047;&#1040;%20&#1041;&#1088;&#1103;&#1085;&#1089;&#1082;%20(&#1088;&#1072;&#1079;&#1073;&#1083;&#1086;&#1082;.)_&#1092;&#1072;&#1082;&#1090;%2020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61;.&#1055;&#1056;&#1048;&#1057;&#1054;&#1045;&#1044;&#1048;&#1053;&#1045;&#1053;&#1048;&#1045;%20(14.07.2017)\&#1057;&#1058;&#1040;&#1042;&#1050;&#1048;%20&#1087;&#1086;%20&#1058;&#1055;%20(2013-2021&#1075;&#1075;)\&#1057;&#1058;&#1040;&#1042;&#1050;&#1048;%202021\&#1060;&#1086;&#1088;&#1084;&#1072;%20&#1057;&#1045;&#1058;&#1071;&#1052;%20&#1058;&#1055;%20&#1092;&#1072;&#1082;&#1090;%202019%20(&#1086;&#1090;&#1087;&#1088;&#1072;&#1074;.%20&#1074;%20&#1044;&#1077;&#1087;&#1072;&#1088;&#1090;&#1072;&#1084;&#1077;&#1085;&#1090;%20&#1089;%20&#1088;&#1077;&#1082;&#1086;&#1085;&#1089;&#1090;&#1088;.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&#1060;&#1086;&#1088;&#1084;&#1072;&#1090;%20&#1055;&#1088;&#1080;&#1083;&#1086;&#1078;&#1077;&#1085;&#1080;&#1077;%20&#8470;26%20&#1089;&#1082;&#1086;&#1088;&#1088;&#1077;&#1082;&#1090;&#1080;&#1088;&#1086;&#1074;&#1072;&#1085;%2019%2006%202012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SEVA~1\AppData\Local\Temp\2021.10.14%20&#1056;&#1072;&#1089;&#1095;&#1077;&#1090;%20&#1057;&#1057;%202018-2019-2020%20&#1048;&#1074;&#1043;&#1069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4"/>
      <sheetName val="Списки"/>
    </sheetNames>
    <sheetDataSet>
      <sheetData sheetId="0"/>
      <sheetData sheetId="1">
        <row r="38">
          <cell r="K38" t="str">
            <v>ВЛЭП 110-220 кВ (ВН)</v>
          </cell>
        </row>
        <row r="39">
          <cell r="K39" t="str">
            <v>ВЛЭП 35 кВ (СН1)</v>
          </cell>
        </row>
        <row r="40">
          <cell r="K40" t="str">
            <v>ВЛЭП 1-20 кВ (СН2)</v>
          </cell>
        </row>
        <row r="41">
          <cell r="K41" t="str">
            <v>ВЛЭП 0,4 кВ (НН)</v>
          </cell>
        </row>
        <row r="42">
          <cell r="K42" t="str">
            <v>КЛЭП 110 кВ (ВН)</v>
          </cell>
        </row>
        <row r="43">
          <cell r="K43" t="str">
            <v>КЛЭП 20-35 кВ (СН1)</v>
          </cell>
        </row>
        <row r="44">
          <cell r="K44" t="str">
            <v>КЛЭП 3-10 кВ (СН2)</v>
          </cell>
        </row>
        <row r="45">
          <cell r="K45" t="str">
            <v>КЛЭП до 1 кВ (НН)</v>
          </cell>
        </row>
        <row r="46">
          <cell r="K46" t="str">
            <v>РП, ТП 110 кВ (ВН)</v>
          </cell>
        </row>
        <row r="47">
          <cell r="K47" t="str">
            <v>РП, ТП 35 кВ (СН1)</v>
          </cell>
        </row>
        <row r="48">
          <cell r="K48" t="str">
            <v>РП, ТП 6/10-0,4 (СН2)</v>
          </cell>
        </row>
        <row r="49">
          <cell r="K49" t="str">
            <v>Автоматизация, связь</v>
          </cell>
        </row>
        <row r="50">
          <cell r="K50" t="str">
            <v>АИИС КУЭ ОРЭ</v>
          </cell>
        </row>
        <row r="51">
          <cell r="K51" t="str">
            <v>АИИС КУЭ РРЭ</v>
          </cell>
        </row>
        <row r="52">
          <cell r="K52" t="str">
            <v>Прочие средства учета и контроля электроэнергии</v>
          </cell>
        </row>
        <row r="53">
          <cell r="K53" t="str">
            <v>установка приборов учета э/э, т/э,х и г воды на хоз. нужды</v>
          </cell>
        </row>
        <row r="54">
          <cell r="K54" t="str">
            <v>ПИР</v>
          </cell>
        </row>
        <row r="55">
          <cell r="K55" t="str">
            <v>Здания</v>
          </cell>
        </row>
        <row r="56">
          <cell r="K56" t="str">
            <v>Сооружения (кроме электрических линий)</v>
          </cell>
        </row>
        <row r="57">
          <cell r="K57" t="str">
            <v>Земельные участки</v>
          </cell>
        </row>
        <row r="58">
          <cell r="K58" t="str">
            <v>Машины и оборудование (кроме подстанций)</v>
          </cell>
        </row>
        <row r="59">
          <cell r="K59" t="str">
            <v>Транспортные средства</v>
          </cell>
        </row>
        <row r="60">
          <cell r="K60" t="str">
            <v>Инвентарь</v>
          </cell>
        </row>
        <row r="61">
          <cell r="K61" t="str">
            <v>Прочие основные средства</v>
          </cell>
        </row>
        <row r="62">
          <cell r="K62" t="str">
            <v>мероприятия по повышению антитеррористической и противодиверсионной защищенности объектов электроэнергетики</v>
          </cell>
        </row>
        <row r="63">
          <cell r="K63" t="str">
            <v>Оборудование, не входящее в сметы строек</v>
          </cell>
        </row>
        <row r="64">
          <cell r="K64" t="str">
            <v>Объекты непроизводственной сферы</v>
          </cell>
        </row>
        <row r="65">
          <cell r="K65" t="str">
            <v>патенты</v>
          </cell>
        </row>
        <row r="66">
          <cell r="K66" t="str">
            <v>авторские права</v>
          </cell>
        </row>
        <row r="67">
          <cell r="K67" t="str">
            <v>товарные знаки и знаки обслуживания</v>
          </cell>
        </row>
        <row r="68">
          <cell r="K68" t="str">
            <v>прочие объекты интеллект собственности</v>
          </cell>
        </row>
        <row r="69">
          <cell r="K69" t="str">
            <v>Деловая репутация</v>
          </cell>
        </row>
        <row r="70">
          <cell r="K70" t="str">
            <v>Организационные расходы</v>
          </cell>
        </row>
        <row r="71">
          <cell r="K71" t="str">
            <v>Прочие объекты нематериальынх активов</v>
          </cell>
        </row>
        <row r="72">
          <cell r="K72" t="str">
            <v>Прочие долгосрочные финансовые вложения</v>
          </cell>
        </row>
        <row r="73">
          <cell r="K73" t="str">
            <v>Инвестиции в ценные бумаги</v>
          </cell>
        </row>
        <row r="74">
          <cell r="K74" t="str">
            <v xml:space="preserve">акции </v>
          </cell>
        </row>
        <row r="75">
          <cell r="K75" t="str">
            <v>облигации</v>
          </cell>
        </row>
        <row r="76">
          <cell r="K76" t="str">
            <v>векселя</v>
          </cell>
        </row>
        <row r="77">
          <cell r="K77" t="str">
            <v>прочие ценные бумаги</v>
          </cell>
        </row>
        <row r="78">
          <cell r="K78" t="str">
            <v>Вклады в уставный капитал других организаций</v>
          </cell>
        </row>
        <row r="79">
          <cell r="K79" t="str">
            <v>Вклады по договорам совместной деятельности</v>
          </cell>
        </row>
        <row r="80">
          <cell r="K80" t="str">
            <v>Займы, выданные другим организациям</v>
          </cell>
        </row>
        <row r="81">
          <cell r="K81" t="str">
            <v>займы предприятиям Группы</v>
          </cell>
        </row>
        <row r="82">
          <cell r="K82" t="str">
            <v>внешние займы</v>
          </cell>
        </row>
        <row r="83">
          <cell r="K83" t="str">
            <v>Прочие долгосрочные финансовые вложения</v>
          </cell>
        </row>
        <row r="84">
          <cell r="K84" t="str">
            <v>Приобретение основных средств</v>
          </cell>
        </row>
        <row r="85">
          <cell r="K85" t="str">
            <v>НИОКР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Прил.1(2019) город"/>
      <sheetName val="Прил.1(2019) село"/>
      <sheetName val="Прил 4"/>
    </sheetNames>
    <sheetDataSet>
      <sheetData sheetId="0">
        <row r="3">
          <cell r="A3" t="str">
            <v>Провод на существующей опоре, изолированный, сечением до 50  мм включительно</v>
          </cell>
          <cell r="C3" t="str">
            <v>до 15 кВт (включительно)</v>
          </cell>
        </row>
        <row r="4">
          <cell r="A4" t="str">
            <v>Провод на существующей опоре, изолированный, сечением от 50 до 100 мм включительно</v>
          </cell>
          <cell r="C4" t="str">
            <v>свыше 15 кВт до 150 кВт (включительно)</v>
          </cell>
        </row>
        <row r="5">
          <cell r="A5" t="str">
            <v>Провод на существующей опоре, изолированный, сечением от 100 до 200  мм включительно</v>
          </cell>
          <cell r="C5" t="str">
            <v>свыше 150 кВт до 670 кВт (включительно)</v>
          </cell>
        </row>
        <row r="6">
          <cell r="A6" t="str">
            <v>Провод на существующей опоре, неизолированный, сечением до 50  мм включительно</v>
          </cell>
          <cell r="C6" t="str">
            <v>свыше 670 кВт и менее 8900 кВт</v>
          </cell>
        </row>
        <row r="7">
          <cell r="A7" t="str">
            <v>Провод на существующей опоре, неизолированный, сечением от 50  мм до 100 мм включительно</v>
          </cell>
        </row>
        <row r="9">
          <cell r="A9" t="str">
            <v>Провод с установкой опоры, изолированный, сечением до 50 мм включительно</v>
          </cell>
        </row>
        <row r="10">
          <cell r="A10" t="str">
            <v>Провод с установкой опоры, изолированный, сечением от 50 до 100 мм включительно</v>
          </cell>
        </row>
        <row r="11">
          <cell r="A11" t="str">
            <v>Провод с установкой опоры, изолированный, сечением от 100 до 200 мм включительно</v>
          </cell>
        </row>
        <row r="12">
          <cell r="A12" t="str">
            <v>Провод с установкой опоры, неизолированный, сечением до 50 мм включительно</v>
          </cell>
        </row>
        <row r="13">
          <cell r="A13" t="str">
            <v>Провод с установкой опоры, неизолированный, сечением от 50 мм до 100 мм включительно</v>
          </cell>
        </row>
        <row r="15">
          <cell r="A15" t="str">
            <v>Кабель в траншее, многожильный, сечением до 50 мм включительно</v>
          </cell>
        </row>
        <row r="16">
          <cell r="A16" t="str">
            <v>Кабель в траншее, многожильный, сечением от 50 до 100 мм включительно</v>
          </cell>
        </row>
        <row r="17">
          <cell r="A17" t="str">
            <v>Кабель в траншее, многожильный, сечением от 100 до 200 мм включительно</v>
          </cell>
        </row>
        <row r="18">
          <cell r="A18" t="str">
            <v>Кабель в траншее, многожильный, сечением от 200 до 500 мм включительно</v>
          </cell>
        </row>
        <row r="20">
          <cell r="A20" t="str">
            <v>Кабель в трубе (асбестоцементной, стальной и др.), сечением  до 50 мм включительно</v>
          </cell>
        </row>
        <row r="21">
          <cell r="A21" t="str">
            <v>Кабель в трубе (асбестоцементной, стальной и др.), сечением от 50 до 100 мм включительно</v>
          </cell>
        </row>
        <row r="22">
          <cell r="A22" t="str">
            <v>Кабель в трубе (асбестоцементной, стальной и др.), сечением от 100 до 200 мм включительно</v>
          </cell>
        </row>
        <row r="23">
          <cell r="A23" t="str">
            <v>Кабель в трубе (асбестоцементной, стальной и др.), сечением от 200 до 500 мм включительно</v>
          </cell>
        </row>
        <row r="25">
          <cell r="A25" t="str">
            <v>Кабель в железобетонных лотках, многожильный,  от 50 до 100 мм включительно</v>
          </cell>
        </row>
        <row r="26">
          <cell r="A26" t="str">
            <v>Кабель в железобетонных лотках, многожильный,  от 100 до 200 мм включительно</v>
          </cell>
        </row>
        <row r="28">
          <cell r="A28" t="str">
            <v xml:space="preserve">ГНБ, кабель многожильный, сечением до 50 мм включительно </v>
          </cell>
        </row>
        <row r="29">
          <cell r="A29" t="str">
            <v xml:space="preserve">ГНБ, кабель многожильный, сечением от 50 до 100 мм включительно </v>
          </cell>
        </row>
        <row r="30">
          <cell r="A30" t="str">
            <v>ГНБ, кабель многожильный, сечением от 100 до 200 мм включительно</v>
          </cell>
        </row>
        <row r="31">
          <cell r="A31" t="str">
            <v xml:space="preserve">ГНБ, кабель многожильный, сечением от 200 до 500  мм включительно </v>
          </cell>
        </row>
        <row r="33">
          <cell r="A33" t="str">
            <v>Мачтовая ТП 63/6(10)/0,4 с трансформатором 63 кВА</v>
          </cell>
        </row>
        <row r="34">
          <cell r="A34" t="str">
            <v>Мачтовая ТП 100/6(10)/0,4 с трансформатором 100 кВА</v>
          </cell>
        </row>
        <row r="35">
          <cell r="A35" t="str">
            <v>Мачтовая ТП 250/6(10)/0,4 с трансформатором 63 кВА</v>
          </cell>
        </row>
        <row r="37">
          <cell r="A37" t="str">
            <v>КТП 25/6(10)/0,4кВ с трансформатором 25кВА</v>
          </cell>
        </row>
        <row r="38">
          <cell r="A38" t="str">
            <v>КТП 63/6(10)/0,4 с трансформатором 63 кВА</v>
          </cell>
        </row>
        <row r="39">
          <cell r="A39" t="str">
            <v>КТП 100/6(10)/0,4 с трансформатором 100 кВА</v>
          </cell>
        </row>
        <row r="40">
          <cell r="A40" t="str">
            <v>КТП 160/6(10)/0,4 с трансформатором 160 кВА</v>
          </cell>
        </row>
        <row r="41">
          <cell r="A41" t="str">
            <v>КТП 250/6(10)/0,4 с трансформатором 160 кВА</v>
          </cell>
        </row>
        <row r="42">
          <cell r="A42" t="str">
            <v>КТП 250/6(10)/0,4 с трансформатором 250 кВА</v>
          </cell>
        </row>
        <row r="43">
          <cell r="A43" t="str">
            <v>КТП 400/6(10)/0,4 с трансформатором 100 кВА</v>
          </cell>
        </row>
        <row r="44">
          <cell r="A44" t="str">
            <v>КТП 400/6(10)/0,4 с трансформатором 160 кВА</v>
          </cell>
        </row>
        <row r="45">
          <cell r="A45" t="str">
            <v>КТП 400/6(10)/0,4 с трансформатором 250 кВА</v>
          </cell>
        </row>
        <row r="46">
          <cell r="A46" t="str">
            <v>КТП 400/6(10)/0,4 с трансформатором 400 кВА</v>
          </cell>
        </row>
        <row r="47">
          <cell r="A47" t="str">
            <v>КТП 630/6(10)/0,4 с трансформатором 630кВА</v>
          </cell>
        </row>
        <row r="48">
          <cell r="A48" t="str">
            <v>КТП 250/6(10)/0,4 с 2 трансформаторами 250 кВА</v>
          </cell>
        </row>
        <row r="49">
          <cell r="A49" t="str">
            <v>КТП 630/6(10)/0,4 с 2 трансформаторами 630 кВА</v>
          </cell>
        </row>
        <row r="50">
          <cell r="A50" t="str">
            <v>КТП 630/6(10)/0,4 с 3 трансформаторами 250 кВА</v>
          </cell>
        </row>
        <row r="52">
          <cell r="A52" t="str">
            <v>ТП (кирпич) с трансформатором 400 кВА</v>
          </cell>
        </row>
        <row r="53">
          <cell r="A53" t="str">
            <v>ТП (кирпич) с 2 трансформаторами 160 кВА</v>
          </cell>
        </row>
        <row r="54">
          <cell r="A54" t="str">
            <v>ТП (кирпич) с 2 трансформаторами 400 кВА</v>
          </cell>
        </row>
        <row r="55">
          <cell r="A55" t="str">
            <v>ТП (кирпич) с 2 трансформаторами 630 кВА</v>
          </cell>
        </row>
        <row r="56">
          <cell r="A56" t="str">
            <v>ТП (кирпич) с 2 трансформаторами 1000 кВА</v>
          </cell>
        </row>
        <row r="58">
          <cell r="A58" t="str">
            <v>БКТП с 2 трансформаторами 630 кВА</v>
          </cell>
        </row>
        <row r="60">
          <cell r="A60" t="str">
            <v>Пункт учета и секционирования с односторонним питанием</v>
          </cell>
        </row>
        <row r="61">
          <cell r="A61" t="str">
            <v>Строительство распределительных трансформаторных подстанций  (РТП) с уровнем напряжения до 35 кВ)</v>
          </cell>
        </row>
        <row r="62">
          <cell r="A62" t="str">
            <v>Строительство центров питания, подстанций уровнем напряжения 35 кВ и выше (ПС)</v>
          </cell>
        </row>
      </sheetData>
      <sheetData sheetId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"/>
      <sheetName val="Приложение 26"/>
      <sheetName val="Лист1"/>
      <sheetName val="Лист3"/>
    </sheetNames>
    <sheetDataSet>
      <sheetData sheetId="0" refreshError="1"/>
      <sheetData sheetId="1"/>
      <sheetData sheetId="2" refreshError="1"/>
      <sheetData sheetId="3">
        <row r="1">
          <cell r="A1" t="str">
            <v xml:space="preserve">Тамбовский </v>
          </cell>
        </row>
        <row r="2">
          <cell r="A2" t="str">
            <v>Рассказовский</v>
          </cell>
        </row>
        <row r="3">
          <cell r="A3" t="str">
            <v>Моршанский</v>
          </cell>
        </row>
        <row r="4">
          <cell r="A4" t="str">
            <v xml:space="preserve">Сосновский </v>
          </cell>
        </row>
        <row r="5">
          <cell r="A5" t="str">
            <v>Пичаевский</v>
          </cell>
        </row>
        <row r="6">
          <cell r="A6" t="str">
            <v xml:space="preserve">Жердевский </v>
          </cell>
        </row>
        <row r="7">
          <cell r="A7" t="str">
            <v xml:space="preserve">Уваровский </v>
          </cell>
        </row>
        <row r="8">
          <cell r="A8" t="str">
            <v>Ржаксинский</v>
          </cell>
        </row>
        <row r="9">
          <cell r="A9" t="str">
            <v>Мордовский</v>
          </cell>
        </row>
        <row r="10">
          <cell r="A10" t="str">
            <v>Мичуринский</v>
          </cell>
        </row>
        <row r="11">
          <cell r="A11" t="str">
            <v>Северный</v>
          </cell>
        </row>
        <row r="12">
          <cell r="A12" t="str">
            <v>Петровский</v>
          </cell>
        </row>
        <row r="13">
          <cell r="A13" t="str">
            <v>Кирсановский</v>
          </cell>
        </row>
        <row r="14">
          <cell r="A14" t="str">
            <v>Гавриловский</v>
          </cell>
        </row>
        <row r="15">
          <cell r="A15" t="str">
            <v>Инжавинский</v>
          </cell>
        </row>
        <row r="16">
          <cell r="A16" t="str">
            <v>Токаревский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 город 2018"/>
      <sheetName val="Прил. 1 город 2019"/>
      <sheetName val="Прил. 1 (2019) город"/>
      <sheetName val="Прил. 1 город 2020"/>
      <sheetName val="Прил. 1 (расчет С2-С7) город"/>
      <sheetName val="Прил. 5"/>
      <sheetName val="Прил.5 СВОД город"/>
      <sheetName val="Прил. 1 (2018) не город"/>
      <sheetName val="Прил. 1 (2019) не город"/>
      <sheetName val="Прил.5 не город"/>
      <sheetName val="Прил. 1 (2020) не город"/>
      <sheetName val="Прил. 1 (расчет С2-С7) не город"/>
      <sheetName val="Прил.5"/>
      <sheetName val="Прил.5 СВОД не город"/>
      <sheetName val="Прил. 2 "/>
      <sheetName val="Прил. 3 ИвГЭС"/>
      <sheetName val="Сравнение СС"/>
      <sheetName val="СЕММ"/>
      <sheetName val="Сравнение СЕММ"/>
      <sheetName val="УНЦ"/>
      <sheetName val="СЕММ (2)"/>
      <sheetName val="НВВ"/>
      <sheetName val="Лист1"/>
      <sheetName val="Лист2"/>
    </sheetNames>
    <sheetDataSet>
      <sheetData sheetId="0">
        <row r="386">
          <cell r="E386">
            <v>22905.766667</v>
          </cell>
          <cell r="F386">
            <v>4165.3499999999995</v>
          </cell>
          <cell r="G386">
            <v>31654.81979799999</v>
          </cell>
        </row>
        <row r="387">
          <cell r="E387">
            <v>718.02</v>
          </cell>
          <cell r="F387">
            <v>215</v>
          </cell>
          <cell r="G387">
            <v>715.96232860000009</v>
          </cell>
        </row>
        <row r="388">
          <cell r="E388">
            <v>9436.75</v>
          </cell>
          <cell r="F388">
            <v>3556.86</v>
          </cell>
          <cell r="G388">
            <v>12900.312378166998</v>
          </cell>
        </row>
        <row r="389">
          <cell r="E389">
            <v>4928.5</v>
          </cell>
          <cell r="F389">
            <v>4995</v>
          </cell>
          <cell r="G389">
            <v>19923.263496900003</v>
          </cell>
        </row>
      </sheetData>
      <sheetData sheetId="1"/>
      <sheetData sheetId="2">
        <row r="306">
          <cell r="C306">
            <v>2019</v>
          </cell>
          <cell r="D306">
            <v>0.23</v>
          </cell>
        </row>
        <row r="307">
          <cell r="C307">
            <v>2019</v>
          </cell>
          <cell r="D307">
            <v>0.4</v>
          </cell>
        </row>
        <row r="308">
          <cell r="C308">
            <v>2019</v>
          </cell>
          <cell r="D308">
            <v>0.4</v>
          </cell>
        </row>
        <row r="309">
          <cell r="C309">
            <v>2019</v>
          </cell>
          <cell r="D309" t="str">
            <v>1-20</v>
          </cell>
        </row>
        <row r="310">
          <cell r="C310">
            <v>2020</v>
          </cell>
          <cell r="D310" t="str">
            <v>1-20</v>
          </cell>
        </row>
        <row r="335">
          <cell r="E335">
            <v>13799.5</v>
          </cell>
          <cell r="F335">
            <v>3083.8</v>
          </cell>
          <cell r="G335">
            <v>19473.969135579751</v>
          </cell>
        </row>
        <row r="336">
          <cell r="E336">
            <v>563</v>
          </cell>
          <cell r="F336">
            <v>150</v>
          </cell>
          <cell r="G336">
            <v>511.45454000000001</v>
          </cell>
        </row>
        <row r="337">
          <cell r="E337">
            <v>11928</v>
          </cell>
          <cell r="F337">
            <v>4360.3</v>
          </cell>
          <cell r="G337">
            <v>26786.10236142025</v>
          </cell>
        </row>
        <row r="338">
          <cell r="E338">
            <v>11227.8</v>
          </cell>
          <cell r="F338">
            <v>1440</v>
          </cell>
          <cell r="G338">
            <v>38911.165639999999</v>
          </cell>
        </row>
      </sheetData>
      <sheetData sheetId="3">
        <row r="190">
          <cell r="E190">
            <v>10607</v>
          </cell>
          <cell r="F190">
            <v>2563.4499999999998</v>
          </cell>
          <cell r="G190">
            <v>12462.596794000001</v>
          </cell>
        </row>
        <row r="191">
          <cell r="E191">
            <v>104.83</v>
          </cell>
          <cell r="F191">
            <v>135</v>
          </cell>
          <cell r="G191">
            <v>174.86075</v>
          </cell>
        </row>
        <row r="192">
          <cell r="E192">
            <v>3869</v>
          </cell>
          <cell r="F192">
            <v>2650</v>
          </cell>
          <cell r="G192">
            <v>7925.8171110000003</v>
          </cell>
        </row>
        <row r="193">
          <cell r="E193">
            <v>10653.5</v>
          </cell>
          <cell r="F193">
            <v>4132</v>
          </cell>
          <cell r="G193">
            <v>25988.530162000003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queryTables/queryTable1.xml><?xml version="1.0" encoding="utf-8"?>
<queryTable xmlns="http://schemas.openxmlformats.org/spreadsheetml/2006/main" name="ExternalData_1" adjustColumnWidth="0" connectionId="1" autoFormatId="16" applyNumberFormats="0" applyBorderFormats="0" applyFontFormats="1" applyPatternFormats="1" applyAlignmentFormats="0" applyWidthHeightFormats="0">
  <queryTableRefresh nextId="13">
    <queryTableFields count="7">
      <queryTableField id="1" name="№" tableColumnId="1"/>
      <queryTableField id="2" name="Объект электросетевого хозяйства" tableColumnId="2"/>
      <queryTableField id="3" name="Год ввода объекта " tableColumnId="3"/>
      <queryTableField id="4" name="Уровень напряжения, кВ" tableColumnId="4"/>
      <queryTableField id="5" name="Протяженность (для линий электропередачи), м" tableColumnId="5"/>
      <queryTableField id="6" name="Максимальная мощность _x000a_(для ВЛ, КЛ, ТП, РТП и ПС), кВт;_x000a_Количество штук (для РП)" tableColumnId="6"/>
      <queryTableField id="7" name="Расходы на строительство объекта, тыс. руб. (без НДС)" tableColumnId="7"/>
    </queryTableFields>
    <queryTableDeletedFields count="5">
      <deletedField name="удельные расходы"/>
      <deletedField name="Дата и № договора ТП"/>
      <deletedField name="Заявитель по ТП "/>
      <deletedField name="Диапазон присоединяемой мощности_x000a_"/>
      <deletedField name="Дата и № договора подряда"/>
    </queryTableDeletedFields>
  </queryTableRefresh>
</queryTable>
</file>

<file path=xl/queryTables/queryTable2.xml><?xml version="1.0" encoding="utf-8"?>
<queryTable xmlns="http://schemas.openxmlformats.org/spreadsheetml/2006/main" name="ExternalData_1" adjustColumnWidth="0" connectionId="2" autoFormatId="16" applyNumberFormats="0" applyBorderFormats="0" applyFontFormats="1" applyPatternFormats="1" applyAlignmentFormats="0" applyWidthHeightFormats="0">
  <queryTableRefresh nextId="14">
    <queryTableFields count="7">
      <queryTableField id="1" name="№" tableColumnId="49"/>
      <queryTableField id="2" name="Объект электросетевого хозяйства" tableColumnId="50"/>
      <queryTableField id="3" name="Год ввода объекта " tableColumnId="51"/>
      <queryTableField id="4" name="Уровень напряжения, кВ" tableColumnId="52"/>
      <queryTableField id="5" name="Протяженность (для линий электропередачи), м" tableColumnId="53"/>
      <queryTableField id="6" name="Максимальная мощность _x000a_(для ВЛ, КЛ, ТП, РТП и ПС), кВт;_x000a_Количество штук (для РП)" tableColumnId="54"/>
      <queryTableField id="7" name="Расходы на строительство объекта, тыс. руб. (без НДС)" tableColumnId="55"/>
    </queryTableFields>
    <queryTableDeletedFields count="5">
      <deletedField name="удельные расходы"/>
      <deletedField name="Дата и № договора ТП"/>
      <deletedField name="Заявитель по ТП "/>
      <deletedField name="Диапазон присоединяемой мощности_x000a_"/>
      <deletedField name="Дата и № договора подряда"/>
    </queryTableDeletedFields>
  </queryTableRefresh>
</queryTable>
</file>

<file path=xl/queryTables/queryTable3.xml><?xml version="1.0" encoding="utf-8"?>
<queryTable xmlns="http://schemas.openxmlformats.org/spreadsheetml/2006/main" name="ExternalData_1" adjustColumnWidth="0" connectionId="3" autoFormatId="16" applyNumberFormats="0" applyBorderFormats="0" applyFontFormats="1" applyPatternFormats="1" applyAlignmentFormats="0" applyWidthHeightFormats="0">
  <queryTableRefresh nextId="14">
    <queryTableFields count="7">
      <queryTableField id="1" name="№" tableColumnId="1"/>
      <queryTableField id="2" name="Объект электросетевого хозяйства" tableColumnId="2"/>
      <queryTableField id="3" name="Год ввода объекта " tableColumnId="3"/>
      <queryTableField id="4" name="Уровень напряжения, кВ" tableColumnId="4"/>
      <queryTableField id="5" name="Протяженность (для линий электропередачи), м" tableColumnId="5"/>
      <queryTableField id="6" name="Максимальная мощность _x000a_(для ВЛ, КЛ, ТП, РТП и ПС), кВт;_x000a_Количество штук (для РП)" tableColumnId="6"/>
      <queryTableField id="7" name="Расходы на строительство объекта, тыс. руб. (без НДС)" tableColumnId="7"/>
    </queryTableFields>
    <queryTableDeletedFields count="5">
      <deletedField name="удельные расходы"/>
      <deletedField name="Дата и № договора ТП"/>
      <deletedField name="Заявитель по ТП "/>
      <deletedField name="Диапазон присоединяемой мощности_x000a_"/>
      <deletedField name="Дата и № договора подряда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1" name="Г2018" displayName="Г2018" ref="A6:G379" tableType="queryTable" totalsRowShown="0" headerRowDxfId="29" dataDxfId="27" headerRowBorderDxfId="28">
  <tableColumns count="7">
    <tableColumn id="1" uniqueName="1" name="№" queryTableFieldId="1" dataDxfId="26"/>
    <tableColumn id="2" uniqueName="2" name="Объект электросетевого хозяйства" queryTableFieldId="2" dataDxfId="25"/>
    <tableColumn id="3" uniqueName="3" name="Год ввода объекта " queryTableFieldId="3" dataDxfId="24"/>
    <tableColumn id="4" uniqueName="4" name="Уровень напряжения, кВ" queryTableFieldId="4" dataDxfId="23"/>
    <tableColumn id="5" uniqueName="5" name="Протяженность (для линий электропередачи), метров/Количество пунктов секционирования, штук/Количество точек учета, штук_x000a_" queryTableFieldId="5" dataDxfId="22"/>
    <tableColumn id="6" uniqueName="6" name="Максимальная мощность, кВт" queryTableFieldId="6" dataDxfId="21"/>
    <tableColumn id="7" uniqueName="7" name="Расходы на строительство объекта/на обеспечение средствами коммерческого учета электрической энергии (мощности), тыс. руб._x000a_" queryTableFieldId="7" dataDxfId="2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Г2020" displayName="Г2020" ref="A6:G183" tableType="queryTable" totalsRowShown="0" headerRowDxfId="19" dataDxfId="17" headerRowBorderDxfId="18">
  <tableColumns count="7">
    <tableColumn id="49" uniqueName="49" name="№" queryTableFieldId="1" dataDxfId="16"/>
    <tableColumn id="50" uniqueName="50" name="Объект электросетевого хозяйства" queryTableFieldId="2" dataDxfId="15"/>
    <tableColumn id="51" uniqueName="51" name="Год ввода объекта " queryTableFieldId="3" dataDxfId="14"/>
    <tableColumn id="52" uniqueName="52" name="Уровень напряжения, кВ" queryTableFieldId="4" dataDxfId="13"/>
    <tableColumn id="53" uniqueName="53" name="Протяженность (для линий электропередачи), метров/Количество пунктов секционирования, штук/Количество точек учета, штук_x000a_" queryTableFieldId="5" dataDxfId="12"/>
    <tableColumn id="54" uniqueName="54" name="Максимальная мощность, кВт" queryTableFieldId="6" dataDxfId="11"/>
    <tableColumn id="55" uniqueName="55" name="Расходы на строительство объекта/на обеспечение средствами коммерческого учета электрической энергии (мощности), тыс. руб._x000a_" queryTableFieldId="7" dataDxfId="1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НГ2020" displayName="НГ2020" ref="A6:G52" tableType="queryTable" totalsRowShown="0" headerRowDxfId="9" dataDxfId="7" headerRowBorderDxfId="8">
  <tableColumns count="7">
    <tableColumn id="1" uniqueName="1" name="№" queryTableFieldId="1" dataDxfId="6"/>
    <tableColumn id="2" uniqueName="2" name="Объект электросетевого хозяйства" queryTableFieldId="2" dataDxfId="5"/>
    <tableColumn id="3" uniqueName="3" name="Год ввода объекта " queryTableFieldId="3" dataDxfId="4"/>
    <tableColumn id="4" uniqueName="4" name="Уровень напряжения, кВ" queryTableFieldId="4" dataDxfId="3"/>
    <tableColumn id="5" uniqueName="5" name="Протяженность (для линий электропередачи), м" queryTableFieldId="5" dataDxfId="2"/>
    <tableColumn id="6" uniqueName="6" name="Максимальная мощность _x000a_(для ВЛ, КЛ, ТП, РТП и ПС), кВт;_x000a_Количество штук (для РП)" queryTableFieldId="6" dataDxfId="1"/>
    <tableColumn id="7" uniqueName="7" name="Расходы на строительство объекта, тыс. руб. (без НДС)" queryTableFieldId="7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ges@ivges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219"/>
  <sheetViews>
    <sheetView view="pageBreakPreview" topLeftCell="A16" zoomScaleNormal="100" zoomScaleSheetLayoutView="100" workbookViewId="0">
      <selection activeCell="DN27" sqref="DN27"/>
    </sheetView>
  </sheetViews>
  <sheetFormatPr defaultColWidth="0.88671875" defaultRowHeight="15.6" x14ac:dyDescent="0.3"/>
  <cols>
    <col min="1" max="25" width="0.88671875" style="78"/>
    <col min="26" max="26" width="2.44140625" style="78" customWidth="1"/>
    <col min="27" max="27" width="1.6640625" style="78" customWidth="1"/>
    <col min="28" max="34" width="0.88671875" style="78"/>
    <col min="35" max="35" width="11.33203125" style="78" customWidth="1"/>
    <col min="36" max="69" width="0.88671875" style="78"/>
    <col min="70" max="70" width="0.88671875" style="78" customWidth="1"/>
    <col min="71" max="71" width="3.6640625" style="78" customWidth="1"/>
    <col min="72" max="73" width="0.88671875" style="78"/>
    <col min="74" max="74" width="0.88671875" style="78" customWidth="1"/>
    <col min="75" max="86" width="0.88671875" style="78"/>
    <col min="87" max="87" width="0.88671875" style="78" customWidth="1"/>
    <col min="88" max="88" width="6.6640625" style="78" customWidth="1"/>
    <col min="89" max="104" width="0.88671875" style="78"/>
    <col min="105" max="105" width="8.88671875" style="78" customWidth="1"/>
    <col min="106" max="112" width="0.88671875" style="78"/>
    <col min="113" max="113" width="9.33203125" style="78" bestFit="1" customWidth="1"/>
    <col min="114" max="129" width="0.88671875" style="78"/>
    <col min="130" max="130" width="1.44140625" style="78" customWidth="1"/>
    <col min="131" max="163" width="0.88671875" style="78"/>
    <col min="164" max="164" width="1.109375" style="78" customWidth="1"/>
    <col min="165" max="16384" width="0.88671875" style="78"/>
  </cols>
  <sheetData>
    <row r="1" spans="1:105" s="77" customFormat="1" ht="13.2" x14ac:dyDescent="0.25">
      <c r="BQ1" s="77" t="s">
        <v>120</v>
      </c>
    </row>
    <row r="2" spans="1:105" s="77" customFormat="1" ht="39.75" customHeight="1" x14ac:dyDescent="0.25">
      <c r="BQ2" s="451" t="s">
        <v>121</v>
      </c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1"/>
    </row>
    <row r="3" spans="1:105" ht="3" customHeight="1" x14ac:dyDescent="0.3"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</row>
    <row r="4" spans="1:105" s="79" customFormat="1" ht="24" customHeight="1" x14ac:dyDescent="0.25">
      <c r="BQ4" s="452" t="s">
        <v>122</v>
      </c>
      <c r="BR4" s="452"/>
      <c r="BS4" s="452"/>
      <c r="BT4" s="452"/>
      <c r="BU4" s="452"/>
      <c r="BV4" s="452"/>
      <c r="BW4" s="452"/>
      <c r="BX4" s="452"/>
      <c r="BY4" s="452"/>
      <c r="BZ4" s="452"/>
      <c r="CA4" s="452"/>
      <c r="CB4" s="452"/>
      <c r="CC4" s="452"/>
      <c r="CD4" s="452"/>
      <c r="CE4" s="452"/>
      <c r="CF4" s="452"/>
      <c r="CG4" s="452"/>
      <c r="CH4" s="452"/>
      <c r="CI4" s="452"/>
      <c r="CJ4" s="452"/>
      <c r="CK4" s="452"/>
      <c r="CL4" s="452"/>
      <c r="CM4" s="452"/>
      <c r="CN4" s="452"/>
      <c r="CO4" s="452"/>
      <c r="CP4" s="452"/>
      <c r="CQ4" s="452"/>
      <c r="CR4" s="452"/>
      <c r="CS4" s="452"/>
      <c r="CT4" s="452"/>
      <c r="CU4" s="452"/>
      <c r="CV4" s="452"/>
      <c r="CW4" s="452"/>
      <c r="CX4" s="452"/>
      <c r="CY4" s="452"/>
      <c r="CZ4" s="452"/>
      <c r="DA4" s="452"/>
    </row>
    <row r="6" spans="1:105" x14ac:dyDescent="0.3">
      <c r="DA6" s="80"/>
    </row>
    <row r="8" spans="1:105" s="81" customFormat="1" ht="16.8" x14ac:dyDescent="0.3">
      <c r="A8" s="453" t="s">
        <v>373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  <c r="CK8" s="453"/>
      <c r="CL8" s="453"/>
      <c r="CM8" s="453"/>
      <c r="CN8" s="453"/>
      <c r="CO8" s="453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</row>
    <row r="9" spans="1:105" s="81" customFormat="1" ht="6" customHeight="1" x14ac:dyDescent="0.3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</row>
    <row r="10" spans="1:105" s="81" customFormat="1" ht="16.8" x14ac:dyDescent="0.3">
      <c r="A10" s="453" t="s">
        <v>374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  <c r="CK10" s="453"/>
      <c r="CL10" s="453"/>
      <c r="CM10" s="453"/>
      <c r="CN10" s="453"/>
      <c r="CO10" s="453"/>
      <c r="CP10" s="453"/>
      <c r="CQ10" s="453"/>
      <c r="CR10" s="453"/>
      <c r="CS10" s="453"/>
      <c r="CT10" s="453"/>
      <c r="CU10" s="453"/>
      <c r="CV10" s="453"/>
      <c r="CW10" s="453"/>
      <c r="CX10" s="453"/>
      <c r="CY10" s="453"/>
      <c r="CZ10" s="453"/>
      <c r="DA10" s="453"/>
    </row>
    <row r="11" spans="1:105" s="81" customFormat="1" ht="16.8" x14ac:dyDescent="0.3">
      <c r="AI11" s="454" t="s">
        <v>375</v>
      </c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4"/>
      <c r="BA11" s="454"/>
      <c r="BB11" s="454"/>
      <c r="BC11" s="454"/>
      <c r="BD11" s="454"/>
      <c r="BE11" s="454"/>
      <c r="BF11" s="454"/>
      <c r="BG11" s="454"/>
      <c r="BH11" s="454"/>
      <c r="BI11" s="454"/>
      <c r="BJ11" s="454"/>
      <c r="BK11" s="454"/>
      <c r="BL11" s="454"/>
      <c r="BM11" s="454"/>
      <c r="BN11" s="454"/>
      <c r="BO11" s="454"/>
      <c r="BP11" s="454"/>
      <c r="BQ11" s="454"/>
      <c r="BR11" s="454"/>
      <c r="BS11" s="454"/>
      <c r="BT11" s="454"/>
      <c r="BU11" s="454"/>
      <c r="BV11" s="454"/>
      <c r="BW11" s="454"/>
      <c r="BX11" s="454"/>
      <c r="BY11" s="454"/>
      <c r="BZ11" s="454"/>
      <c r="CA11" s="454"/>
      <c r="CB11" s="454"/>
      <c r="CC11" s="454"/>
      <c r="CD11" s="454"/>
    </row>
    <row r="12" spans="1:105" s="81" customFormat="1" ht="16.8" x14ac:dyDescent="0.3">
      <c r="A12" s="453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  <c r="CK12" s="453"/>
      <c r="CL12" s="453"/>
      <c r="CM12" s="453"/>
      <c r="CN12" s="453"/>
      <c r="CO12" s="453"/>
      <c r="CP12" s="453"/>
      <c r="CQ12" s="453"/>
      <c r="CR12" s="453"/>
      <c r="CS12" s="453"/>
      <c r="CT12" s="453"/>
      <c r="CU12" s="453"/>
      <c r="CV12" s="453"/>
      <c r="CW12" s="453"/>
      <c r="CX12" s="453"/>
      <c r="CY12" s="453"/>
      <c r="CZ12" s="453"/>
      <c r="DA12" s="453"/>
    </row>
    <row r="14" spans="1:105" x14ac:dyDescent="0.3">
      <c r="A14" s="455" t="s">
        <v>440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455"/>
      <c r="AK14" s="455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455"/>
      <c r="AW14" s="455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455"/>
      <c r="BI14" s="455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455"/>
      <c r="BU14" s="455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455"/>
      <c r="CG14" s="455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455"/>
      <c r="CS14" s="455"/>
      <c r="CT14" s="455"/>
      <c r="CU14" s="455"/>
      <c r="CV14" s="455"/>
      <c r="CW14" s="455"/>
      <c r="CX14" s="455"/>
      <c r="CY14" s="455"/>
      <c r="CZ14" s="455"/>
      <c r="DA14" s="455"/>
    </row>
    <row r="15" spans="1:105" s="77" customFormat="1" x14ac:dyDescent="0.3">
      <c r="A15" s="455" t="s">
        <v>441</v>
      </c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5"/>
      <c r="AE15" s="455"/>
      <c r="AF15" s="455"/>
      <c r="AG15" s="455"/>
      <c r="AH15" s="455"/>
      <c r="AI15" s="455"/>
      <c r="AJ15" s="455"/>
      <c r="AK15" s="455"/>
      <c r="AL15" s="455"/>
      <c r="AM15" s="455"/>
      <c r="AN15" s="455"/>
      <c r="AO15" s="455"/>
      <c r="AP15" s="455"/>
      <c r="AQ15" s="455"/>
      <c r="AR15" s="455"/>
      <c r="AS15" s="455"/>
      <c r="AT15" s="455"/>
      <c r="AU15" s="455"/>
      <c r="AV15" s="455"/>
      <c r="AW15" s="455"/>
      <c r="AX15" s="455"/>
      <c r="AY15" s="455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5"/>
      <c r="BM15" s="455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5"/>
      <c r="CE15" s="455"/>
      <c r="CF15" s="455"/>
      <c r="CG15" s="455"/>
      <c r="CH15" s="455"/>
      <c r="CI15" s="455"/>
      <c r="CJ15" s="455"/>
      <c r="CK15" s="455"/>
      <c r="CL15" s="455"/>
      <c r="CM15" s="455"/>
      <c r="CN15" s="455"/>
      <c r="CO15" s="455"/>
      <c r="CP15" s="455"/>
      <c r="CQ15" s="455"/>
      <c r="CR15" s="455"/>
      <c r="CS15" s="455"/>
      <c r="CT15" s="455"/>
      <c r="CU15" s="455"/>
      <c r="CV15" s="455"/>
      <c r="CW15" s="455"/>
      <c r="CX15" s="455"/>
      <c r="CY15" s="455"/>
      <c r="CZ15" s="455"/>
      <c r="DA15" s="455"/>
    </row>
    <row r="16" spans="1:105" s="77" customFormat="1" ht="13.2" x14ac:dyDescent="0.25">
      <c r="A16" s="456" t="s">
        <v>123</v>
      </c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6"/>
      <c r="CP16" s="456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</row>
    <row r="17" spans="1:105" x14ac:dyDescent="0.3">
      <c r="A17" s="455"/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5"/>
      <c r="AU17" s="455"/>
      <c r="AV17" s="455"/>
      <c r="AW17" s="455"/>
      <c r="AX17" s="455"/>
      <c r="AY17" s="455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55"/>
      <c r="BM17" s="455"/>
      <c r="BN17" s="455"/>
      <c r="BO17" s="455"/>
      <c r="BP17" s="455"/>
      <c r="BQ17" s="455"/>
      <c r="BR17" s="455"/>
      <c r="BS17" s="455"/>
      <c r="BT17" s="455"/>
      <c r="BU17" s="455"/>
      <c r="BV17" s="455"/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CP17" s="455"/>
      <c r="CQ17" s="455"/>
      <c r="CR17" s="455"/>
      <c r="CS17" s="455"/>
      <c r="CT17" s="455"/>
      <c r="CU17" s="455"/>
      <c r="CV17" s="455"/>
      <c r="CW17" s="455"/>
      <c r="CX17" s="455"/>
      <c r="CY17" s="455"/>
      <c r="CZ17" s="455"/>
      <c r="DA17" s="455"/>
    </row>
    <row r="19" spans="1:105" x14ac:dyDescent="0.3">
      <c r="A19" s="457" t="s">
        <v>124</v>
      </c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  <c r="AX19" s="457"/>
      <c r="AY19" s="457"/>
      <c r="AZ19" s="457"/>
      <c r="BA19" s="457"/>
      <c r="BB19" s="457"/>
      <c r="BC19" s="457"/>
      <c r="BD19" s="457"/>
      <c r="BE19" s="457"/>
      <c r="BF19" s="457"/>
      <c r="BG19" s="457"/>
      <c r="BH19" s="457"/>
      <c r="BI19" s="457"/>
      <c r="BJ19" s="457"/>
      <c r="BK19" s="457"/>
      <c r="BL19" s="457"/>
      <c r="BM19" s="457"/>
      <c r="BN19" s="457"/>
      <c r="BO19" s="457"/>
      <c r="BP19" s="457"/>
      <c r="BQ19" s="457"/>
      <c r="BR19" s="457"/>
      <c r="BS19" s="457"/>
      <c r="BT19" s="457"/>
      <c r="BU19" s="457"/>
      <c r="BV19" s="457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CP19" s="457"/>
      <c r="CQ19" s="457"/>
      <c r="CR19" s="457"/>
      <c r="CS19" s="457"/>
      <c r="CT19" s="457"/>
      <c r="CU19" s="457"/>
      <c r="CV19" s="457"/>
      <c r="CW19" s="457"/>
      <c r="CX19" s="457"/>
      <c r="CY19" s="457"/>
      <c r="CZ19" s="457"/>
      <c r="DA19" s="457"/>
    </row>
    <row r="21" spans="1:105" x14ac:dyDescent="0.3">
      <c r="A21" s="78" t="s">
        <v>125</v>
      </c>
      <c r="AA21" s="458" t="s">
        <v>447</v>
      </c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</row>
    <row r="22" spans="1:105" x14ac:dyDescent="0.3">
      <c r="A22" s="455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CP22" s="455"/>
      <c r="CQ22" s="455"/>
      <c r="CR22" s="455"/>
      <c r="CS22" s="455"/>
      <c r="CT22" s="455"/>
      <c r="CU22" s="455"/>
      <c r="CV22" s="455"/>
      <c r="CW22" s="455"/>
      <c r="CX22" s="455"/>
      <c r="CY22" s="455"/>
      <c r="CZ22" s="455"/>
      <c r="DA22" s="455"/>
    </row>
    <row r="23" spans="1:105" ht="30" customHeight="1" x14ac:dyDescent="0.3">
      <c r="A23" s="86" t="s">
        <v>126</v>
      </c>
      <c r="AH23" s="459" t="s">
        <v>441</v>
      </c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  <c r="BB23" s="459"/>
      <c r="BC23" s="459"/>
      <c r="BD23" s="459"/>
      <c r="BE23" s="459"/>
      <c r="BF23" s="459"/>
      <c r="BG23" s="459"/>
      <c r="BH23" s="459"/>
      <c r="BI23" s="459"/>
      <c r="BJ23" s="459"/>
      <c r="BK23" s="459"/>
      <c r="BL23" s="459"/>
      <c r="BM23" s="459"/>
      <c r="BN23" s="459"/>
      <c r="BO23" s="459"/>
      <c r="BP23" s="459"/>
      <c r="BQ23" s="459"/>
      <c r="BR23" s="459"/>
      <c r="BS23" s="459"/>
      <c r="BT23" s="459"/>
      <c r="BU23" s="459"/>
      <c r="BV23" s="459"/>
      <c r="BW23" s="459"/>
      <c r="BX23" s="459"/>
      <c r="BY23" s="459"/>
      <c r="BZ23" s="459"/>
      <c r="CA23" s="459"/>
      <c r="CB23" s="459"/>
      <c r="CC23" s="459"/>
      <c r="CD23" s="459"/>
      <c r="CE23" s="459"/>
      <c r="CF23" s="459"/>
      <c r="CG23" s="459"/>
      <c r="CH23" s="459"/>
      <c r="CI23" s="459"/>
      <c r="CJ23" s="459"/>
      <c r="CK23" s="459"/>
      <c r="CL23" s="459"/>
      <c r="CM23" s="459"/>
      <c r="CN23" s="459"/>
      <c r="CO23" s="459"/>
      <c r="CP23" s="459"/>
      <c r="CQ23" s="459"/>
      <c r="CR23" s="459"/>
      <c r="CS23" s="459"/>
      <c r="CT23" s="459"/>
      <c r="CU23" s="459"/>
      <c r="CV23" s="459"/>
      <c r="CW23" s="459"/>
      <c r="CX23" s="459"/>
      <c r="CY23" s="459"/>
      <c r="CZ23" s="459"/>
      <c r="DA23" s="459"/>
    </row>
    <row r="24" spans="1:105" x14ac:dyDescent="0.3">
      <c r="A24" s="78" t="s">
        <v>127</v>
      </c>
      <c r="X24" s="460" t="s">
        <v>442</v>
      </c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  <c r="AT24" s="461"/>
      <c r="AU24" s="461"/>
      <c r="AV24" s="461"/>
      <c r="AW24" s="461"/>
      <c r="AX24" s="461"/>
      <c r="AY24" s="461"/>
      <c r="AZ24" s="461"/>
      <c r="BA24" s="461"/>
      <c r="BB24" s="461"/>
      <c r="BC24" s="461"/>
      <c r="BD24" s="461"/>
      <c r="BE24" s="461"/>
      <c r="BF24" s="461"/>
      <c r="BG24" s="461"/>
      <c r="BH24" s="461"/>
      <c r="BI24" s="461"/>
      <c r="BJ24" s="461"/>
      <c r="BK24" s="461"/>
      <c r="BL24" s="461"/>
      <c r="BM24" s="461"/>
      <c r="BN24" s="461"/>
      <c r="BO24" s="461"/>
      <c r="BP24" s="461"/>
      <c r="BQ24" s="461"/>
      <c r="BR24" s="461"/>
      <c r="BS24" s="461"/>
      <c r="BT24" s="461"/>
      <c r="BU24" s="461"/>
      <c r="BV24" s="461"/>
      <c r="BW24" s="461"/>
      <c r="BX24" s="461"/>
      <c r="BY24" s="461"/>
      <c r="BZ24" s="461"/>
      <c r="CA24" s="461"/>
      <c r="CB24" s="461"/>
      <c r="CC24" s="461"/>
      <c r="CD24" s="461"/>
      <c r="CE24" s="461"/>
      <c r="CF24" s="461"/>
      <c r="CG24" s="461"/>
      <c r="CH24" s="461"/>
      <c r="CI24" s="461"/>
      <c r="CJ24" s="461"/>
      <c r="CK24" s="461"/>
      <c r="CL24" s="461"/>
      <c r="CM24" s="461"/>
      <c r="CN24" s="461"/>
      <c r="CO24" s="461"/>
      <c r="CP24" s="461"/>
      <c r="CQ24" s="461"/>
      <c r="CR24" s="461"/>
      <c r="CS24" s="461"/>
      <c r="CT24" s="461"/>
      <c r="CU24" s="461"/>
      <c r="CV24" s="461"/>
      <c r="CW24" s="461"/>
      <c r="CX24" s="461"/>
      <c r="CY24" s="461"/>
      <c r="CZ24" s="461"/>
      <c r="DA24" s="461"/>
    </row>
    <row r="25" spans="1:105" x14ac:dyDescent="0.3">
      <c r="A25" s="78" t="s">
        <v>128</v>
      </c>
      <c r="X25" s="460" t="s">
        <v>442</v>
      </c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  <c r="AT25" s="461"/>
      <c r="AU25" s="461"/>
      <c r="AV25" s="461"/>
      <c r="AW25" s="461"/>
      <c r="AX25" s="461"/>
      <c r="AY25" s="461"/>
      <c r="AZ25" s="461"/>
      <c r="BA25" s="461"/>
      <c r="BB25" s="461"/>
      <c r="BC25" s="461"/>
      <c r="BD25" s="461"/>
      <c r="BE25" s="461"/>
      <c r="BF25" s="461"/>
      <c r="BG25" s="461"/>
      <c r="BH25" s="461"/>
      <c r="BI25" s="461"/>
      <c r="BJ25" s="461"/>
      <c r="BK25" s="461"/>
      <c r="BL25" s="461"/>
      <c r="BM25" s="461"/>
      <c r="BN25" s="461"/>
      <c r="BO25" s="461"/>
      <c r="BP25" s="461"/>
      <c r="BQ25" s="461"/>
      <c r="BR25" s="461"/>
      <c r="BS25" s="461"/>
      <c r="BT25" s="461"/>
      <c r="BU25" s="461"/>
      <c r="BV25" s="461"/>
      <c r="BW25" s="461"/>
      <c r="BX25" s="461"/>
      <c r="BY25" s="461"/>
      <c r="BZ25" s="461"/>
      <c r="CA25" s="461"/>
      <c r="CB25" s="461"/>
      <c r="CC25" s="461"/>
      <c r="CD25" s="461"/>
      <c r="CE25" s="461"/>
      <c r="CF25" s="461"/>
      <c r="CG25" s="461"/>
      <c r="CH25" s="461"/>
      <c r="CI25" s="461"/>
      <c r="CJ25" s="461"/>
      <c r="CK25" s="461"/>
      <c r="CL25" s="461"/>
      <c r="CM25" s="461"/>
      <c r="CN25" s="461"/>
      <c r="CO25" s="461"/>
      <c r="CP25" s="461"/>
      <c r="CQ25" s="461"/>
      <c r="CR25" s="461"/>
      <c r="CS25" s="461"/>
      <c r="CT25" s="461"/>
      <c r="CU25" s="461"/>
      <c r="CV25" s="461"/>
      <c r="CW25" s="461"/>
      <c r="CX25" s="461"/>
      <c r="CY25" s="461"/>
      <c r="CZ25" s="461"/>
      <c r="DA25" s="461"/>
    </row>
    <row r="26" spans="1:105" x14ac:dyDescent="0.3">
      <c r="A26" s="78" t="s">
        <v>129</v>
      </c>
      <c r="H26" s="462" t="s">
        <v>443</v>
      </c>
      <c r="I26" s="462"/>
      <c r="J26" s="462"/>
      <c r="K26" s="462"/>
      <c r="L26" s="462"/>
      <c r="M26" s="462"/>
      <c r="N26" s="462"/>
      <c r="O26" s="462"/>
      <c r="P26" s="462"/>
      <c r="Q26" s="462"/>
      <c r="R26" s="462"/>
      <c r="S26" s="462"/>
      <c r="T26" s="462"/>
      <c r="U26" s="462"/>
      <c r="V26" s="462"/>
      <c r="W26" s="462"/>
      <c r="X26" s="462"/>
      <c r="Y26" s="462"/>
      <c r="Z26" s="462"/>
      <c r="AA26" s="462"/>
      <c r="AB26" s="462"/>
      <c r="AC26" s="462"/>
      <c r="AD26" s="462"/>
      <c r="AE26" s="462"/>
      <c r="AF26" s="462"/>
      <c r="AG26" s="462"/>
      <c r="AH26" s="462"/>
      <c r="AI26" s="462"/>
      <c r="AJ26" s="462"/>
      <c r="AK26" s="462"/>
      <c r="AL26" s="462"/>
      <c r="AM26" s="462"/>
      <c r="AN26" s="462"/>
      <c r="AO26" s="462"/>
      <c r="AP26" s="462"/>
      <c r="AQ26" s="462"/>
      <c r="AR26" s="462"/>
      <c r="AS26" s="462"/>
      <c r="AT26" s="462"/>
      <c r="AU26" s="462"/>
      <c r="AV26" s="462"/>
      <c r="AW26" s="462"/>
      <c r="AX26" s="462"/>
      <c r="AY26" s="462"/>
      <c r="AZ26" s="462"/>
      <c r="BA26" s="462"/>
      <c r="BB26" s="462"/>
      <c r="BC26" s="462"/>
      <c r="BD26" s="462"/>
      <c r="BE26" s="462"/>
      <c r="BF26" s="462"/>
      <c r="BG26" s="462"/>
      <c r="BH26" s="462"/>
      <c r="BI26" s="462"/>
      <c r="BJ26" s="462"/>
      <c r="BK26" s="462"/>
      <c r="BL26" s="462"/>
      <c r="BM26" s="462"/>
      <c r="BN26" s="462"/>
      <c r="BO26" s="462"/>
      <c r="BP26" s="462"/>
      <c r="BQ26" s="462"/>
      <c r="BR26" s="462"/>
      <c r="BS26" s="462"/>
      <c r="BT26" s="462"/>
      <c r="BU26" s="462"/>
      <c r="BV26" s="462"/>
      <c r="BW26" s="462"/>
      <c r="BX26" s="462"/>
      <c r="BY26" s="462"/>
      <c r="BZ26" s="462"/>
      <c r="CA26" s="462"/>
      <c r="CB26" s="462"/>
      <c r="CC26" s="462"/>
      <c r="CD26" s="462"/>
      <c r="CE26" s="462"/>
      <c r="CF26" s="462"/>
      <c r="CG26" s="462"/>
      <c r="CH26" s="462"/>
      <c r="CI26" s="462"/>
      <c r="CJ26" s="462"/>
      <c r="CK26" s="462"/>
      <c r="CL26" s="462"/>
      <c r="CM26" s="462"/>
      <c r="CN26" s="462"/>
      <c r="CO26" s="462"/>
      <c r="CP26" s="462"/>
      <c r="CQ26" s="462"/>
      <c r="CR26" s="462"/>
      <c r="CS26" s="462"/>
      <c r="CT26" s="462"/>
      <c r="CU26" s="462"/>
      <c r="CV26" s="462"/>
      <c r="CW26" s="462"/>
      <c r="CX26" s="462"/>
      <c r="CY26" s="462"/>
      <c r="CZ26" s="462"/>
      <c r="DA26" s="462"/>
    </row>
    <row r="27" spans="1:105" x14ac:dyDescent="0.3">
      <c r="A27" s="78" t="s">
        <v>130</v>
      </c>
      <c r="H27" s="462" t="s">
        <v>444</v>
      </c>
      <c r="I27" s="462"/>
      <c r="J27" s="462"/>
      <c r="K27" s="462"/>
      <c r="L27" s="462"/>
      <c r="M27" s="462"/>
      <c r="N27" s="462"/>
      <c r="O27" s="462"/>
      <c r="P27" s="462"/>
      <c r="Q27" s="462"/>
      <c r="R27" s="462"/>
      <c r="S27" s="462"/>
      <c r="T27" s="462"/>
      <c r="U27" s="462"/>
      <c r="V27" s="462"/>
      <c r="W27" s="462"/>
      <c r="X27" s="462"/>
      <c r="Y27" s="462"/>
      <c r="Z27" s="462"/>
      <c r="AA27" s="462"/>
      <c r="AB27" s="462"/>
      <c r="AC27" s="462"/>
      <c r="AD27" s="462"/>
      <c r="AE27" s="462"/>
      <c r="AF27" s="462"/>
      <c r="AG27" s="462"/>
      <c r="AH27" s="462"/>
      <c r="AI27" s="462"/>
      <c r="AJ27" s="462"/>
      <c r="AK27" s="462"/>
      <c r="AL27" s="462"/>
      <c r="AM27" s="462"/>
      <c r="AN27" s="462"/>
      <c r="AO27" s="462"/>
      <c r="AP27" s="462"/>
      <c r="AQ27" s="462"/>
      <c r="AR27" s="462"/>
      <c r="AS27" s="462"/>
      <c r="AT27" s="462"/>
      <c r="AU27" s="462"/>
      <c r="AV27" s="462"/>
      <c r="AW27" s="462"/>
      <c r="AX27" s="462"/>
      <c r="AY27" s="462"/>
      <c r="AZ27" s="462"/>
      <c r="BA27" s="462"/>
      <c r="BB27" s="462"/>
      <c r="BC27" s="462"/>
      <c r="BD27" s="462"/>
      <c r="BE27" s="462"/>
      <c r="BF27" s="462"/>
      <c r="BG27" s="462"/>
      <c r="BH27" s="462"/>
      <c r="BI27" s="462"/>
      <c r="BJ27" s="462"/>
      <c r="BK27" s="462"/>
      <c r="BL27" s="462"/>
      <c r="BM27" s="462"/>
      <c r="BN27" s="462"/>
      <c r="BO27" s="462"/>
      <c r="BP27" s="462"/>
      <c r="BQ27" s="462"/>
      <c r="BR27" s="462"/>
      <c r="BS27" s="462"/>
      <c r="BT27" s="462"/>
      <c r="BU27" s="462"/>
      <c r="BV27" s="462"/>
      <c r="BW27" s="462"/>
      <c r="BX27" s="462"/>
      <c r="BY27" s="462"/>
      <c r="BZ27" s="462"/>
      <c r="CA27" s="462"/>
      <c r="CB27" s="462"/>
      <c r="CC27" s="462"/>
      <c r="CD27" s="462"/>
      <c r="CE27" s="462"/>
      <c r="CF27" s="462"/>
      <c r="CG27" s="462"/>
      <c r="CH27" s="462"/>
      <c r="CI27" s="462"/>
      <c r="CJ27" s="462"/>
      <c r="CK27" s="462"/>
      <c r="CL27" s="462"/>
      <c r="CM27" s="462"/>
      <c r="CN27" s="462"/>
      <c r="CO27" s="462"/>
      <c r="CP27" s="462"/>
      <c r="CQ27" s="462"/>
      <c r="CR27" s="462"/>
      <c r="CS27" s="462"/>
      <c r="CT27" s="462"/>
      <c r="CU27" s="462"/>
      <c r="CV27" s="462"/>
      <c r="CW27" s="462"/>
      <c r="CX27" s="462"/>
      <c r="CY27" s="462"/>
      <c r="CZ27" s="462"/>
      <c r="DA27" s="462"/>
    </row>
    <row r="28" spans="1:105" x14ac:dyDescent="0.3">
      <c r="A28" s="78" t="s">
        <v>131</v>
      </c>
      <c r="Z28" s="463" t="s">
        <v>111</v>
      </c>
      <c r="AA28" s="463"/>
      <c r="AB28" s="463"/>
      <c r="AC28" s="463"/>
      <c r="AD28" s="463"/>
      <c r="AE28" s="463"/>
      <c r="AF28" s="463"/>
      <c r="AG28" s="463"/>
      <c r="AH28" s="463"/>
      <c r="AI28" s="463"/>
      <c r="AJ28" s="463"/>
      <c r="AK28" s="463"/>
      <c r="AL28" s="463"/>
      <c r="AM28" s="463"/>
      <c r="AN28" s="463"/>
      <c r="AO28" s="463"/>
      <c r="AP28" s="463"/>
      <c r="AQ28" s="463"/>
      <c r="AR28" s="463"/>
      <c r="AS28" s="463"/>
      <c r="AT28" s="463"/>
      <c r="AU28" s="463"/>
      <c r="AV28" s="463"/>
      <c r="AW28" s="463"/>
      <c r="AX28" s="463"/>
      <c r="AY28" s="463"/>
      <c r="AZ28" s="463"/>
      <c r="BA28" s="463"/>
      <c r="BB28" s="463"/>
      <c r="BC28" s="463"/>
      <c r="BD28" s="463"/>
      <c r="BE28" s="463"/>
      <c r="BF28" s="463"/>
      <c r="BG28" s="463"/>
      <c r="BH28" s="463"/>
      <c r="BI28" s="463"/>
      <c r="BJ28" s="463"/>
      <c r="BK28" s="463"/>
      <c r="BL28" s="463"/>
      <c r="BM28" s="463"/>
      <c r="BN28" s="463"/>
      <c r="BO28" s="463"/>
      <c r="BP28" s="463"/>
      <c r="BQ28" s="463"/>
      <c r="BR28" s="463"/>
      <c r="BS28" s="463"/>
      <c r="BT28" s="463"/>
      <c r="BU28" s="463"/>
      <c r="BV28" s="463"/>
      <c r="BW28" s="463"/>
      <c r="BX28" s="463"/>
      <c r="BY28" s="463"/>
      <c r="BZ28" s="463"/>
      <c r="CA28" s="463"/>
      <c r="CB28" s="463"/>
      <c r="CC28" s="463"/>
      <c r="CD28" s="463"/>
      <c r="CE28" s="463"/>
      <c r="CF28" s="463"/>
      <c r="CG28" s="463"/>
      <c r="CH28" s="463"/>
      <c r="CI28" s="463"/>
      <c r="CJ28" s="463"/>
      <c r="CK28" s="463"/>
      <c r="CL28" s="463"/>
      <c r="CM28" s="463"/>
      <c r="CN28" s="463"/>
      <c r="CO28" s="463"/>
      <c r="CP28" s="463"/>
      <c r="CQ28" s="463"/>
      <c r="CR28" s="463"/>
      <c r="CS28" s="463"/>
      <c r="CT28" s="463"/>
      <c r="CU28" s="463"/>
      <c r="CV28" s="463"/>
      <c r="CW28" s="463"/>
      <c r="CX28" s="463"/>
      <c r="CY28" s="463"/>
      <c r="CZ28" s="463"/>
      <c r="DA28" s="463"/>
    </row>
    <row r="29" spans="1:105" x14ac:dyDescent="0.3">
      <c r="A29" s="78" t="s">
        <v>132</v>
      </c>
      <c r="AF29" s="464" t="s">
        <v>445</v>
      </c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  <c r="AT29" s="461"/>
      <c r="AU29" s="461"/>
      <c r="AV29" s="461"/>
      <c r="AW29" s="461"/>
      <c r="AX29" s="461"/>
      <c r="AY29" s="461"/>
      <c r="AZ29" s="461"/>
      <c r="BA29" s="461"/>
      <c r="BB29" s="461"/>
      <c r="BC29" s="461"/>
      <c r="BD29" s="461"/>
      <c r="BE29" s="461"/>
      <c r="BF29" s="461"/>
      <c r="BG29" s="461"/>
      <c r="BH29" s="461"/>
      <c r="BI29" s="461"/>
      <c r="BJ29" s="461"/>
      <c r="BK29" s="461"/>
      <c r="BL29" s="461"/>
      <c r="BM29" s="461"/>
      <c r="BN29" s="461"/>
      <c r="BO29" s="461"/>
      <c r="BP29" s="461"/>
      <c r="BQ29" s="461"/>
      <c r="BR29" s="461"/>
      <c r="BS29" s="461"/>
      <c r="BT29" s="461"/>
      <c r="BU29" s="461"/>
      <c r="BV29" s="461"/>
      <c r="BW29" s="461"/>
      <c r="BX29" s="461"/>
      <c r="BY29" s="461"/>
      <c r="BZ29" s="461"/>
      <c r="CA29" s="461"/>
      <c r="CB29" s="461"/>
      <c r="CC29" s="461"/>
      <c r="CD29" s="461"/>
      <c r="CE29" s="461"/>
      <c r="CF29" s="461"/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1"/>
      <c r="CR29" s="461"/>
      <c r="CS29" s="461"/>
      <c r="CT29" s="461"/>
      <c r="CU29" s="461"/>
      <c r="CV29" s="461"/>
      <c r="CW29" s="461"/>
      <c r="CX29" s="461"/>
      <c r="CY29" s="461"/>
      <c r="CZ29" s="461"/>
      <c r="DA29" s="461"/>
    </row>
    <row r="30" spans="1:105" x14ac:dyDescent="0.3">
      <c r="A30" s="78" t="s">
        <v>133</v>
      </c>
      <c r="Z30" s="462" t="s">
        <v>448</v>
      </c>
      <c r="AA30" s="462"/>
      <c r="AB30" s="462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2"/>
      <c r="AS30" s="462"/>
      <c r="AT30" s="462"/>
      <c r="AU30" s="462"/>
      <c r="AV30" s="462"/>
      <c r="AW30" s="462"/>
      <c r="AX30" s="462"/>
      <c r="AY30" s="462"/>
      <c r="AZ30" s="462"/>
      <c r="BA30" s="462"/>
      <c r="BB30" s="462"/>
      <c r="BC30" s="462"/>
      <c r="BD30" s="462"/>
      <c r="BE30" s="462"/>
      <c r="BF30" s="462"/>
      <c r="BG30" s="462"/>
      <c r="BH30" s="462"/>
      <c r="BI30" s="462"/>
      <c r="BJ30" s="462"/>
      <c r="BK30" s="462"/>
      <c r="BL30" s="462"/>
      <c r="BM30" s="462"/>
      <c r="BN30" s="462"/>
      <c r="BO30" s="462"/>
      <c r="BP30" s="462"/>
      <c r="BQ30" s="462"/>
      <c r="BR30" s="462"/>
      <c r="BS30" s="462"/>
      <c r="BT30" s="462"/>
      <c r="BU30" s="462"/>
      <c r="BV30" s="462"/>
      <c r="BW30" s="462"/>
      <c r="BX30" s="462"/>
      <c r="BY30" s="462"/>
      <c r="BZ30" s="462"/>
      <c r="CA30" s="462"/>
      <c r="CB30" s="462"/>
      <c r="CC30" s="462"/>
      <c r="CD30" s="462"/>
      <c r="CE30" s="462"/>
      <c r="CF30" s="462"/>
      <c r="CG30" s="462"/>
      <c r="CH30" s="462"/>
      <c r="CI30" s="462"/>
      <c r="CJ30" s="462"/>
      <c r="CK30" s="462"/>
      <c r="CL30" s="462"/>
      <c r="CM30" s="462"/>
      <c r="CN30" s="462"/>
      <c r="CO30" s="462"/>
      <c r="CP30" s="462"/>
      <c r="CQ30" s="462"/>
      <c r="CR30" s="462"/>
      <c r="CS30" s="462"/>
      <c r="CT30" s="462"/>
      <c r="CU30" s="462"/>
      <c r="CV30" s="462"/>
      <c r="CW30" s="462"/>
      <c r="CX30" s="462"/>
      <c r="CY30" s="462"/>
      <c r="CZ30" s="462"/>
      <c r="DA30" s="462"/>
    </row>
    <row r="31" spans="1:105" x14ac:dyDescent="0.3">
      <c r="A31" s="78" t="s">
        <v>134</v>
      </c>
      <c r="H31" s="462" t="s">
        <v>446</v>
      </c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2"/>
      <c r="AS31" s="462"/>
      <c r="AT31" s="462"/>
      <c r="AU31" s="462"/>
      <c r="AV31" s="462"/>
      <c r="AW31" s="462"/>
      <c r="AX31" s="462"/>
      <c r="AY31" s="462"/>
      <c r="AZ31" s="462"/>
      <c r="BA31" s="462"/>
      <c r="BB31" s="462"/>
      <c r="BC31" s="462"/>
      <c r="BD31" s="462"/>
      <c r="BE31" s="462"/>
      <c r="BF31" s="462"/>
      <c r="BG31" s="462"/>
      <c r="BH31" s="462"/>
      <c r="BI31" s="462"/>
      <c r="BJ31" s="462"/>
      <c r="BK31" s="462"/>
      <c r="BL31" s="462"/>
      <c r="BM31" s="462"/>
      <c r="BN31" s="462"/>
      <c r="BO31" s="462"/>
      <c r="BP31" s="462"/>
      <c r="BQ31" s="462"/>
      <c r="BR31" s="462"/>
      <c r="BS31" s="462"/>
      <c r="BT31" s="462"/>
      <c r="BU31" s="462"/>
      <c r="BV31" s="462"/>
      <c r="BW31" s="462"/>
      <c r="BX31" s="462"/>
      <c r="BY31" s="462"/>
      <c r="BZ31" s="462"/>
      <c r="CA31" s="462"/>
      <c r="CB31" s="462"/>
      <c r="CC31" s="462"/>
      <c r="CD31" s="462"/>
      <c r="CE31" s="462"/>
      <c r="CF31" s="462"/>
      <c r="CG31" s="462"/>
      <c r="CH31" s="462"/>
      <c r="CI31" s="462"/>
      <c r="CJ31" s="462"/>
      <c r="CK31" s="462"/>
      <c r="CL31" s="462"/>
      <c r="CM31" s="462"/>
      <c r="CN31" s="462"/>
      <c r="CO31" s="462"/>
      <c r="CP31" s="462"/>
      <c r="CQ31" s="462"/>
      <c r="CR31" s="462"/>
      <c r="CS31" s="462"/>
      <c r="CT31" s="462"/>
      <c r="CU31" s="462"/>
      <c r="CV31" s="462"/>
      <c r="CW31" s="462"/>
      <c r="CX31" s="462"/>
      <c r="CY31" s="462"/>
      <c r="CZ31" s="462"/>
      <c r="DA31" s="462"/>
    </row>
    <row r="33" spans="1:164" hidden="1" x14ac:dyDescent="0.3">
      <c r="A33" s="457" t="s">
        <v>135</v>
      </c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  <c r="M33" s="457"/>
      <c r="N33" s="457"/>
      <c r="O33" s="457"/>
      <c r="P33" s="457"/>
      <c r="Q33" s="457"/>
      <c r="R33" s="457"/>
      <c r="S33" s="457"/>
      <c r="T33" s="457"/>
      <c r="U33" s="457"/>
      <c r="V33" s="457"/>
      <c r="W33" s="457"/>
      <c r="X33" s="457"/>
      <c r="Y33" s="457"/>
      <c r="Z33" s="457"/>
      <c r="AA33" s="457"/>
      <c r="AB33" s="457"/>
      <c r="AC33" s="457"/>
      <c r="AD33" s="457"/>
      <c r="AE33" s="457"/>
      <c r="AF33" s="457"/>
      <c r="AG33" s="457"/>
      <c r="AH33" s="457"/>
      <c r="AI33" s="457"/>
      <c r="AJ33" s="457"/>
      <c r="AK33" s="457"/>
      <c r="AL33" s="457"/>
      <c r="AM33" s="457"/>
      <c r="AN33" s="457"/>
      <c r="AO33" s="457"/>
      <c r="AP33" s="457"/>
      <c r="AQ33" s="457"/>
      <c r="AR33" s="457"/>
      <c r="AS33" s="457"/>
      <c r="AT33" s="457"/>
      <c r="AU33" s="457"/>
      <c r="AV33" s="457"/>
      <c r="AW33" s="457"/>
      <c r="AX33" s="457"/>
      <c r="AY33" s="457"/>
      <c r="AZ33" s="457"/>
      <c r="BA33" s="457"/>
      <c r="BB33" s="457"/>
      <c r="BC33" s="457"/>
      <c r="BD33" s="457"/>
      <c r="BE33" s="457"/>
      <c r="BF33" s="457"/>
      <c r="BG33" s="457"/>
      <c r="BH33" s="457"/>
      <c r="BI33" s="457"/>
      <c r="BJ33" s="457"/>
      <c r="BK33" s="457"/>
      <c r="BL33" s="457"/>
      <c r="BM33" s="457"/>
      <c r="BN33" s="457"/>
      <c r="BO33" s="457"/>
      <c r="BP33" s="457"/>
      <c r="BQ33" s="457"/>
      <c r="BR33" s="457"/>
      <c r="BS33" s="457"/>
      <c r="BT33" s="457"/>
      <c r="BU33" s="457"/>
      <c r="BV33" s="457"/>
      <c r="BW33" s="457"/>
      <c r="BX33" s="457"/>
      <c r="BY33" s="457"/>
      <c r="BZ33" s="457"/>
      <c r="CA33" s="457"/>
      <c r="CB33" s="457"/>
      <c r="CC33" s="457"/>
      <c r="CD33" s="457"/>
      <c r="CE33" s="457"/>
      <c r="CF33" s="457"/>
      <c r="CG33" s="457"/>
      <c r="CH33" s="457"/>
      <c r="CI33" s="457"/>
      <c r="CJ33" s="457"/>
      <c r="CK33" s="457"/>
      <c r="CL33" s="457"/>
      <c r="CM33" s="457"/>
      <c r="CN33" s="457"/>
      <c r="CO33" s="457"/>
      <c r="CP33" s="457"/>
      <c r="CQ33" s="457"/>
      <c r="CR33" s="457"/>
      <c r="CS33" s="457"/>
      <c r="CT33" s="457"/>
      <c r="CU33" s="457"/>
      <c r="CV33" s="457"/>
      <c r="CW33" s="457"/>
      <c r="CX33" s="457"/>
      <c r="CY33" s="457"/>
      <c r="CZ33" s="457"/>
      <c r="DA33" s="457"/>
    </row>
    <row r="34" spans="1:164" hidden="1" x14ac:dyDescent="0.3"/>
    <row r="35" spans="1:164" s="77" customFormat="1" ht="70.5" hidden="1" customHeight="1" x14ac:dyDescent="0.25">
      <c r="A35" s="465" t="s">
        <v>136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  <c r="AA35" s="465"/>
      <c r="AB35" s="465"/>
      <c r="AC35" s="465"/>
      <c r="AD35" s="465"/>
      <c r="AE35" s="465"/>
      <c r="AF35" s="465"/>
      <c r="AG35" s="465"/>
      <c r="AH35" s="465"/>
      <c r="AI35" s="466"/>
      <c r="AJ35" s="467" t="s">
        <v>137</v>
      </c>
      <c r="AK35" s="465"/>
      <c r="AL35" s="465"/>
      <c r="AM35" s="465"/>
      <c r="AN35" s="465"/>
      <c r="AO35" s="465"/>
      <c r="AP35" s="465"/>
      <c r="AQ35" s="465"/>
      <c r="AR35" s="465"/>
      <c r="AS35" s="465"/>
      <c r="AT35" s="465"/>
      <c r="AU35" s="465"/>
      <c r="AV35" s="465"/>
      <c r="AW35" s="465"/>
      <c r="AX35" s="465"/>
      <c r="AY35" s="466"/>
      <c r="AZ35" s="467" t="s">
        <v>138</v>
      </c>
      <c r="BA35" s="465"/>
      <c r="BB35" s="465"/>
      <c r="BC35" s="465"/>
      <c r="BD35" s="465"/>
      <c r="BE35" s="465"/>
      <c r="BF35" s="465"/>
      <c r="BG35" s="465"/>
      <c r="BH35" s="465"/>
      <c r="BI35" s="465"/>
      <c r="BJ35" s="465"/>
      <c r="BK35" s="465"/>
      <c r="BL35" s="465"/>
      <c r="BM35" s="465"/>
      <c r="BN35" s="465"/>
      <c r="BO35" s="465"/>
      <c r="BP35" s="465"/>
      <c r="BQ35" s="465"/>
      <c r="BR35" s="465"/>
      <c r="BS35" s="466"/>
      <c r="BT35" s="467" t="s">
        <v>139</v>
      </c>
      <c r="BU35" s="465"/>
      <c r="BV35" s="465"/>
      <c r="BW35" s="465"/>
      <c r="BX35" s="465"/>
      <c r="BY35" s="465"/>
      <c r="BZ35" s="465"/>
      <c r="CA35" s="465"/>
      <c r="CB35" s="465"/>
      <c r="CC35" s="465"/>
      <c r="CD35" s="465"/>
      <c r="CE35" s="465"/>
      <c r="CF35" s="465"/>
      <c r="CG35" s="465"/>
      <c r="CH35" s="465"/>
      <c r="CI35" s="465"/>
      <c r="CJ35" s="466"/>
      <c r="CK35" s="467" t="s">
        <v>140</v>
      </c>
      <c r="CL35" s="465"/>
      <c r="CM35" s="465"/>
      <c r="CN35" s="465"/>
      <c r="CO35" s="465"/>
      <c r="CP35" s="465"/>
      <c r="CQ35" s="465"/>
      <c r="CR35" s="465"/>
      <c r="CS35" s="465"/>
      <c r="CT35" s="465"/>
      <c r="CU35" s="465"/>
      <c r="CV35" s="465"/>
      <c r="CW35" s="465"/>
      <c r="CX35" s="465"/>
      <c r="CY35" s="465"/>
      <c r="CZ35" s="465"/>
      <c r="DA35" s="465"/>
    </row>
    <row r="36" spans="1:164" s="83" customFormat="1" ht="45.75" hidden="1" customHeight="1" x14ac:dyDescent="0.25">
      <c r="A36" s="468" t="s">
        <v>141</v>
      </c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468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U36" s="468"/>
      <c r="BV36" s="468"/>
      <c r="BW36" s="468"/>
      <c r="BX36" s="468"/>
      <c r="BY36" s="468"/>
      <c r="BZ36" s="468"/>
      <c r="CA36" s="468"/>
      <c r="CB36" s="468"/>
      <c r="CC36" s="468"/>
      <c r="CD36" s="468"/>
      <c r="CE36" s="468"/>
      <c r="CF36" s="468"/>
      <c r="CG36" s="468"/>
      <c r="CH36" s="468"/>
      <c r="CI36" s="468"/>
      <c r="CJ36" s="468"/>
      <c r="CK36" s="468"/>
      <c r="CL36" s="468"/>
      <c r="CM36" s="468"/>
      <c r="CN36" s="468"/>
      <c r="CO36" s="468"/>
      <c r="CP36" s="468"/>
      <c r="CQ36" s="468"/>
      <c r="CR36" s="468"/>
      <c r="CS36" s="468"/>
      <c r="CT36" s="468"/>
      <c r="CU36" s="468"/>
      <c r="CV36" s="468"/>
      <c r="CW36" s="468"/>
      <c r="CX36" s="468"/>
      <c r="CY36" s="468"/>
      <c r="CZ36" s="468"/>
      <c r="DA36" s="468"/>
    </row>
    <row r="37" spans="1:164" s="77" customFormat="1" ht="27.75" hidden="1" customHeight="1" x14ac:dyDescent="0.25">
      <c r="A37" s="469" t="s">
        <v>0</v>
      </c>
      <c r="B37" s="469"/>
      <c r="C37" s="469"/>
      <c r="D37" s="469"/>
      <c r="E37" s="469"/>
      <c r="F37" s="469"/>
      <c r="G37" s="469"/>
      <c r="H37" s="470" t="s">
        <v>142</v>
      </c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1"/>
      <c r="AK37" s="472"/>
      <c r="AL37" s="472"/>
      <c r="AM37" s="472"/>
      <c r="AN37" s="472"/>
      <c r="AO37" s="472"/>
      <c r="AP37" s="472"/>
      <c r="AQ37" s="472"/>
      <c r="AR37" s="472"/>
      <c r="AS37" s="472"/>
      <c r="AT37" s="472"/>
      <c r="AU37" s="472"/>
      <c r="AV37" s="472"/>
      <c r="AW37" s="472"/>
      <c r="AX37" s="472"/>
      <c r="AY37" s="473"/>
      <c r="AZ37" s="471"/>
      <c r="BA37" s="472"/>
      <c r="BB37" s="472"/>
      <c r="BC37" s="472"/>
      <c r="BD37" s="472"/>
      <c r="BE37" s="472"/>
      <c r="BF37" s="472"/>
      <c r="BG37" s="472"/>
      <c r="BH37" s="472"/>
      <c r="BI37" s="472"/>
      <c r="BJ37" s="472"/>
      <c r="BK37" s="472"/>
      <c r="BL37" s="472"/>
      <c r="BM37" s="472"/>
      <c r="BN37" s="472"/>
      <c r="BO37" s="472"/>
      <c r="BP37" s="472"/>
      <c r="BQ37" s="472"/>
      <c r="BR37" s="472"/>
      <c r="BS37" s="473"/>
      <c r="BT37" s="471"/>
      <c r="BU37" s="472"/>
      <c r="BV37" s="472"/>
      <c r="BW37" s="472"/>
      <c r="BX37" s="472"/>
      <c r="BY37" s="472"/>
      <c r="BZ37" s="472"/>
      <c r="CA37" s="472"/>
      <c r="CB37" s="472"/>
      <c r="CC37" s="472"/>
      <c r="CD37" s="472"/>
      <c r="CE37" s="472"/>
      <c r="CF37" s="472"/>
      <c r="CG37" s="472"/>
      <c r="CH37" s="472"/>
      <c r="CI37" s="472"/>
      <c r="CJ37" s="473"/>
      <c r="CK37" s="471"/>
      <c r="CL37" s="472"/>
      <c r="CM37" s="472"/>
      <c r="CN37" s="472"/>
      <c r="CO37" s="472"/>
      <c r="CP37" s="472"/>
      <c r="CQ37" s="472"/>
      <c r="CR37" s="472"/>
      <c r="CS37" s="472"/>
      <c r="CT37" s="472"/>
      <c r="CU37" s="472"/>
      <c r="CV37" s="472"/>
      <c r="CW37" s="472"/>
      <c r="CX37" s="472"/>
      <c r="CY37" s="472"/>
      <c r="CZ37" s="472"/>
      <c r="DA37" s="472"/>
    </row>
    <row r="38" spans="1:164" ht="15" hidden="1" customHeight="1" x14ac:dyDescent="0.3">
      <c r="A38" s="469" t="s">
        <v>143</v>
      </c>
      <c r="B38" s="469"/>
      <c r="C38" s="469"/>
      <c r="D38" s="469"/>
      <c r="E38" s="469"/>
      <c r="F38" s="469"/>
      <c r="G38" s="469"/>
      <c r="H38" s="470" t="s">
        <v>144</v>
      </c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1" t="s">
        <v>145</v>
      </c>
      <c r="AK38" s="472"/>
      <c r="AL38" s="472"/>
      <c r="AM38" s="472"/>
      <c r="AN38" s="472"/>
      <c r="AO38" s="472"/>
      <c r="AP38" s="472"/>
      <c r="AQ38" s="472"/>
      <c r="AR38" s="472"/>
      <c r="AS38" s="472"/>
      <c r="AT38" s="472"/>
      <c r="AU38" s="472"/>
      <c r="AV38" s="472"/>
      <c r="AW38" s="472"/>
      <c r="AX38" s="472"/>
      <c r="AY38" s="473"/>
      <c r="AZ38" s="474">
        <v>10825446.69588</v>
      </c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6"/>
      <c r="BT38" s="477">
        <f>BT53</f>
        <v>11585519.74</v>
      </c>
      <c r="BU38" s="472"/>
      <c r="BV38" s="472"/>
      <c r="BW38" s="472"/>
      <c r="BX38" s="472"/>
      <c r="BY38" s="472"/>
      <c r="BZ38" s="472"/>
      <c r="CA38" s="472"/>
      <c r="CB38" s="472"/>
      <c r="CC38" s="472"/>
      <c r="CD38" s="472"/>
      <c r="CE38" s="472"/>
      <c r="CF38" s="472"/>
      <c r="CG38" s="472"/>
      <c r="CH38" s="472"/>
      <c r="CI38" s="472"/>
      <c r="CJ38" s="473"/>
      <c r="CK38" s="478">
        <f>CK53</f>
        <v>8699632.8942041099</v>
      </c>
      <c r="CL38" s="479"/>
      <c r="CM38" s="479"/>
      <c r="CN38" s="479"/>
      <c r="CO38" s="479"/>
      <c r="CP38" s="479"/>
      <c r="CQ38" s="479"/>
      <c r="CR38" s="479"/>
      <c r="CS38" s="479"/>
      <c r="CT38" s="479"/>
      <c r="CU38" s="479"/>
      <c r="CV38" s="479"/>
      <c r="CW38" s="479"/>
      <c r="CX38" s="479"/>
      <c r="CY38" s="479"/>
      <c r="CZ38" s="479"/>
      <c r="DA38" s="479"/>
      <c r="DI38" s="84"/>
    </row>
    <row r="39" spans="1:164" s="77" customFormat="1" ht="15" hidden="1" customHeight="1" x14ac:dyDescent="0.25">
      <c r="A39" s="469" t="s">
        <v>146</v>
      </c>
      <c r="B39" s="469"/>
      <c r="C39" s="469"/>
      <c r="D39" s="469"/>
      <c r="E39" s="469"/>
      <c r="F39" s="469"/>
      <c r="G39" s="469"/>
      <c r="H39" s="470" t="s">
        <v>147</v>
      </c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1" t="s">
        <v>145</v>
      </c>
      <c r="AK39" s="472"/>
      <c r="AL39" s="472"/>
      <c r="AM39" s="472"/>
      <c r="AN39" s="472"/>
      <c r="AO39" s="472"/>
      <c r="AP39" s="472"/>
      <c r="AQ39" s="472"/>
      <c r="AR39" s="472"/>
      <c r="AS39" s="472"/>
      <c r="AT39" s="472"/>
      <c r="AU39" s="472"/>
      <c r="AV39" s="472"/>
      <c r="AW39" s="472"/>
      <c r="AX39" s="472"/>
      <c r="AY39" s="473"/>
      <c r="AZ39" s="480">
        <v>1235863</v>
      </c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2"/>
      <c r="BT39" s="471" t="s">
        <v>24</v>
      </c>
      <c r="BU39" s="472"/>
      <c r="BV39" s="472"/>
      <c r="BW39" s="472"/>
      <c r="BX39" s="472"/>
      <c r="BY39" s="472"/>
      <c r="BZ39" s="472"/>
      <c r="CA39" s="472"/>
      <c r="CB39" s="472"/>
      <c r="CC39" s="472"/>
      <c r="CD39" s="472"/>
      <c r="CE39" s="472"/>
      <c r="CF39" s="472"/>
      <c r="CG39" s="472"/>
      <c r="CH39" s="472"/>
      <c r="CI39" s="472"/>
      <c r="CJ39" s="473"/>
      <c r="CK39" s="471" t="s">
        <v>24</v>
      </c>
      <c r="CL39" s="472"/>
      <c r="CM39" s="472"/>
      <c r="CN39" s="472"/>
      <c r="CO39" s="472"/>
      <c r="CP39" s="472"/>
      <c r="CQ39" s="472"/>
      <c r="CR39" s="472"/>
      <c r="CS39" s="472"/>
      <c r="CT39" s="472"/>
      <c r="CU39" s="472"/>
      <c r="CV39" s="472"/>
      <c r="CW39" s="472"/>
      <c r="CX39" s="472"/>
      <c r="CY39" s="472"/>
      <c r="CZ39" s="472"/>
      <c r="DA39" s="472"/>
    </row>
    <row r="40" spans="1:164" s="77" customFormat="1" ht="40.5" hidden="1" customHeight="1" x14ac:dyDescent="0.25">
      <c r="A40" s="469" t="s">
        <v>148</v>
      </c>
      <c r="B40" s="469"/>
      <c r="C40" s="469"/>
      <c r="D40" s="469"/>
      <c r="E40" s="469"/>
      <c r="F40" s="469"/>
      <c r="G40" s="469"/>
      <c r="H40" s="470" t="s">
        <v>149</v>
      </c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1" t="s">
        <v>145</v>
      </c>
      <c r="AK40" s="472"/>
      <c r="AL40" s="472"/>
      <c r="AM40" s="472"/>
      <c r="AN40" s="472"/>
      <c r="AO40" s="472"/>
      <c r="AP40" s="472"/>
      <c r="AQ40" s="472"/>
      <c r="AR40" s="472"/>
      <c r="AS40" s="472"/>
      <c r="AT40" s="472"/>
      <c r="AU40" s="472"/>
      <c r="AV40" s="472"/>
      <c r="AW40" s="472"/>
      <c r="AX40" s="472"/>
      <c r="AY40" s="473"/>
      <c r="AZ40" s="483">
        <v>1720903.2908389401</v>
      </c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5"/>
      <c r="BT40" s="471" t="s">
        <v>24</v>
      </c>
      <c r="BU40" s="472"/>
      <c r="BV40" s="472"/>
      <c r="BW40" s="472"/>
      <c r="BX40" s="472"/>
      <c r="BY40" s="472"/>
      <c r="BZ40" s="472"/>
      <c r="CA40" s="472"/>
      <c r="CB40" s="472"/>
      <c r="CC40" s="472"/>
      <c r="CD40" s="472"/>
      <c r="CE40" s="472"/>
      <c r="CF40" s="472"/>
      <c r="CG40" s="472"/>
      <c r="CH40" s="472"/>
      <c r="CI40" s="472"/>
      <c r="CJ40" s="473"/>
      <c r="CK40" s="471" t="s">
        <v>24</v>
      </c>
      <c r="CL40" s="472"/>
      <c r="CM40" s="472"/>
      <c r="CN40" s="472"/>
      <c r="CO40" s="472"/>
      <c r="CP40" s="472"/>
      <c r="CQ40" s="472"/>
      <c r="CR40" s="472"/>
      <c r="CS40" s="472"/>
      <c r="CT40" s="472"/>
      <c r="CU40" s="472"/>
      <c r="CV40" s="472"/>
      <c r="CW40" s="472"/>
      <c r="CX40" s="472"/>
      <c r="CY40" s="472"/>
      <c r="CZ40" s="472"/>
      <c r="DA40" s="472"/>
    </row>
    <row r="41" spans="1:164" s="77" customFormat="1" ht="14.25" hidden="1" customHeight="1" x14ac:dyDescent="0.25">
      <c r="A41" s="469" t="s">
        <v>150</v>
      </c>
      <c r="B41" s="469"/>
      <c r="C41" s="469"/>
      <c r="D41" s="469"/>
      <c r="E41" s="469"/>
      <c r="F41" s="469"/>
      <c r="G41" s="469"/>
      <c r="H41" s="470" t="s">
        <v>151</v>
      </c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1" t="s">
        <v>145</v>
      </c>
      <c r="AK41" s="472"/>
      <c r="AL41" s="472"/>
      <c r="AM41" s="472"/>
      <c r="AN41" s="472"/>
      <c r="AO41" s="472"/>
      <c r="AP41" s="472"/>
      <c r="AQ41" s="472"/>
      <c r="AR41" s="472"/>
      <c r="AS41" s="472"/>
      <c r="AT41" s="472"/>
      <c r="AU41" s="472"/>
      <c r="AV41" s="472"/>
      <c r="AW41" s="472"/>
      <c r="AX41" s="472"/>
      <c r="AY41" s="473"/>
      <c r="AZ41" s="480">
        <v>541246.41046343895</v>
      </c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2"/>
      <c r="BT41" s="471" t="s">
        <v>24</v>
      </c>
      <c r="BU41" s="472"/>
      <c r="BV41" s="472"/>
      <c r="BW41" s="472"/>
      <c r="BX41" s="472"/>
      <c r="BY41" s="472"/>
      <c r="BZ41" s="472"/>
      <c r="CA41" s="472"/>
      <c r="CB41" s="472"/>
      <c r="CC41" s="472"/>
      <c r="CD41" s="472"/>
      <c r="CE41" s="472"/>
      <c r="CF41" s="472"/>
      <c r="CG41" s="472"/>
      <c r="CH41" s="472"/>
      <c r="CI41" s="472"/>
      <c r="CJ41" s="473"/>
      <c r="CK41" s="471" t="s">
        <v>24</v>
      </c>
      <c r="CL41" s="472"/>
      <c r="CM41" s="472"/>
      <c r="CN41" s="472"/>
      <c r="CO41" s="472"/>
      <c r="CP41" s="472"/>
      <c r="CQ41" s="472"/>
      <c r="CR41" s="472"/>
      <c r="CS41" s="472"/>
      <c r="CT41" s="472"/>
      <c r="CU41" s="472"/>
      <c r="CV41" s="472"/>
      <c r="CW41" s="472"/>
      <c r="CX41" s="472"/>
      <c r="CY41" s="472"/>
      <c r="CZ41" s="472"/>
      <c r="DA41" s="472"/>
    </row>
    <row r="42" spans="1:164" s="77" customFormat="1" ht="27.75" hidden="1" customHeight="1" x14ac:dyDescent="0.25">
      <c r="A42" s="469" t="s">
        <v>1</v>
      </c>
      <c r="B42" s="469"/>
      <c r="C42" s="469"/>
      <c r="D42" s="469"/>
      <c r="E42" s="469"/>
      <c r="F42" s="469"/>
      <c r="G42" s="469"/>
      <c r="H42" s="470" t="s">
        <v>152</v>
      </c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1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3"/>
      <c r="AZ42" s="471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3"/>
      <c r="BT42" s="471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3"/>
      <c r="CK42" s="471"/>
      <c r="CL42" s="472"/>
      <c r="CM42" s="472"/>
      <c r="CN42" s="472"/>
      <c r="CO42" s="472"/>
      <c r="CP42" s="472"/>
      <c r="CQ42" s="472"/>
      <c r="CR42" s="472"/>
      <c r="CS42" s="472"/>
      <c r="CT42" s="472"/>
      <c r="CU42" s="472"/>
      <c r="CV42" s="472"/>
      <c r="CW42" s="472"/>
      <c r="CX42" s="472"/>
      <c r="CY42" s="472"/>
      <c r="CZ42" s="472"/>
      <c r="DA42" s="472"/>
    </row>
    <row r="43" spans="1:164" s="77" customFormat="1" ht="12.75" hidden="1" customHeight="1" x14ac:dyDescent="0.25">
      <c r="A43" s="469" t="s">
        <v>153</v>
      </c>
      <c r="B43" s="469"/>
      <c r="C43" s="469"/>
      <c r="D43" s="469"/>
      <c r="E43" s="469"/>
      <c r="F43" s="469"/>
      <c r="G43" s="469"/>
      <c r="H43" s="470" t="s">
        <v>154</v>
      </c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1" t="s">
        <v>155</v>
      </c>
      <c r="AK43" s="472"/>
      <c r="AL43" s="472"/>
      <c r="AM43" s="472"/>
      <c r="AN43" s="472"/>
      <c r="AO43" s="472"/>
      <c r="AP43" s="472"/>
      <c r="AQ43" s="472"/>
      <c r="AR43" s="472"/>
      <c r="AS43" s="472"/>
      <c r="AT43" s="472"/>
      <c r="AU43" s="472"/>
      <c r="AV43" s="472"/>
      <c r="AW43" s="472"/>
      <c r="AX43" s="472"/>
      <c r="AY43" s="473"/>
      <c r="AZ43" s="486">
        <f>AZ39/AZ38</f>
        <v>0.11416277172842675</v>
      </c>
      <c r="BA43" s="487"/>
      <c r="BB43" s="487"/>
      <c r="BC43" s="487"/>
      <c r="BD43" s="487"/>
      <c r="BE43" s="487"/>
      <c r="BF43" s="487"/>
      <c r="BG43" s="487"/>
      <c r="BH43" s="487"/>
      <c r="BI43" s="487"/>
      <c r="BJ43" s="487"/>
      <c r="BK43" s="487"/>
      <c r="BL43" s="487"/>
      <c r="BM43" s="487"/>
      <c r="BN43" s="487"/>
      <c r="BO43" s="487"/>
      <c r="BP43" s="487"/>
      <c r="BQ43" s="487"/>
      <c r="BR43" s="487"/>
      <c r="BS43" s="488"/>
      <c r="BT43" s="471" t="s">
        <v>24</v>
      </c>
      <c r="BU43" s="472"/>
      <c r="BV43" s="472"/>
      <c r="BW43" s="472"/>
      <c r="BX43" s="472"/>
      <c r="BY43" s="472"/>
      <c r="BZ43" s="472"/>
      <c r="CA43" s="472"/>
      <c r="CB43" s="472"/>
      <c r="CC43" s="472"/>
      <c r="CD43" s="472"/>
      <c r="CE43" s="472"/>
      <c r="CF43" s="472"/>
      <c r="CG43" s="472"/>
      <c r="CH43" s="472"/>
      <c r="CI43" s="472"/>
      <c r="CJ43" s="473"/>
      <c r="CK43" s="471" t="s">
        <v>24</v>
      </c>
      <c r="CL43" s="472"/>
      <c r="CM43" s="472"/>
      <c r="CN43" s="472"/>
      <c r="CO43" s="472"/>
      <c r="CP43" s="472"/>
      <c r="CQ43" s="472"/>
      <c r="CR43" s="472"/>
      <c r="CS43" s="472"/>
      <c r="CT43" s="472"/>
      <c r="CU43" s="472"/>
      <c r="CV43" s="472"/>
      <c r="CW43" s="472"/>
      <c r="CX43" s="472"/>
      <c r="CY43" s="472"/>
      <c r="CZ43" s="472"/>
      <c r="DA43" s="472"/>
    </row>
    <row r="44" spans="1:164" s="77" customFormat="1" ht="24.75" hidden="1" customHeight="1" x14ac:dyDescent="0.25">
      <c r="A44" s="469" t="s">
        <v>2</v>
      </c>
      <c r="B44" s="469"/>
      <c r="C44" s="469"/>
      <c r="D44" s="469"/>
      <c r="E44" s="469"/>
      <c r="F44" s="469"/>
      <c r="G44" s="469"/>
      <c r="H44" s="470" t="s">
        <v>156</v>
      </c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1"/>
      <c r="AK44" s="472"/>
      <c r="AL44" s="472"/>
      <c r="AM44" s="472"/>
      <c r="AN44" s="472"/>
      <c r="AO44" s="472"/>
      <c r="AP44" s="472"/>
      <c r="AQ44" s="472"/>
      <c r="AR44" s="472"/>
      <c r="AS44" s="472"/>
      <c r="AT44" s="472"/>
      <c r="AU44" s="472"/>
      <c r="AV44" s="472"/>
      <c r="AW44" s="472"/>
      <c r="AX44" s="472"/>
      <c r="AY44" s="473"/>
      <c r="AZ44" s="471"/>
      <c r="BA44" s="472"/>
      <c r="BB44" s="472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472"/>
      <c r="BN44" s="472"/>
      <c r="BO44" s="472"/>
      <c r="BP44" s="472"/>
      <c r="BQ44" s="472"/>
      <c r="BR44" s="472"/>
      <c r="BS44" s="473"/>
      <c r="BT44" s="471"/>
      <c r="BU44" s="472"/>
      <c r="BV44" s="472"/>
      <c r="BW44" s="472"/>
      <c r="BX44" s="472"/>
      <c r="BY44" s="472"/>
      <c r="BZ44" s="472"/>
      <c r="CA44" s="472"/>
      <c r="CB44" s="472"/>
      <c r="CC44" s="472"/>
      <c r="CD44" s="472"/>
      <c r="CE44" s="472"/>
      <c r="CF44" s="472"/>
      <c r="CG44" s="472"/>
      <c r="CH44" s="472"/>
      <c r="CI44" s="472"/>
      <c r="CJ44" s="473"/>
      <c r="CK44" s="471"/>
      <c r="CL44" s="472"/>
      <c r="CM44" s="472"/>
      <c r="CN44" s="472"/>
      <c r="CO44" s="472"/>
      <c r="CP44" s="472"/>
      <c r="CQ44" s="472"/>
      <c r="CR44" s="472"/>
      <c r="CS44" s="472"/>
      <c r="CT44" s="472"/>
      <c r="CU44" s="472"/>
      <c r="CV44" s="472"/>
      <c r="CW44" s="472"/>
      <c r="CX44" s="472"/>
      <c r="CY44" s="472"/>
      <c r="CZ44" s="472"/>
      <c r="DA44" s="472"/>
      <c r="FH44" s="85"/>
    </row>
    <row r="45" spans="1:164" s="77" customFormat="1" ht="54" hidden="1" customHeight="1" x14ac:dyDescent="0.25">
      <c r="A45" s="469" t="s">
        <v>157</v>
      </c>
      <c r="B45" s="469"/>
      <c r="C45" s="469"/>
      <c r="D45" s="469"/>
      <c r="E45" s="469"/>
      <c r="F45" s="469"/>
      <c r="G45" s="469"/>
      <c r="H45" s="470" t="s">
        <v>158</v>
      </c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1" t="s">
        <v>159</v>
      </c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3"/>
      <c r="AZ45" s="471"/>
      <c r="BA45" s="472"/>
      <c r="BB45" s="472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472"/>
      <c r="BN45" s="472"/>
      <c r="BO45" s="472"/>
      <c r="BP45" s="472"/>
      <c r="BQ45" s="472"/>
      <c r="BR45" s="472"/>
      <c r="BS45" s="473"/>
      <c r="BT45" s="471"/>
      <c r="BU45" s="472"/>
      <c r="BV45" s="472"/>
      <c r="BW45" s="472"/>
      <c r="BX45" s="472"/>
      <c r="BY45" s="472"/>
      <c r="BZ45" s="472"/>
      <c r="CA45" s="472"/>
      <c r="CB45" s="472"/>
      <c r="CC45" s="472"/>
      <c r="CD45" s="472"/>
      <c r="CE45" s="472"/>
      <c r="CF45" s="472"/>
      <c r="CG45" s="472"/>
      <c r="CH45" s="472"/>
      <c r="CI45" s="472"/>
      <c r="CJ45" s="473"/>
      <c r="CK45" s="471"/>
      <c r="CL45" s="472"/>
      <c r="CM45" s="472"/>
      <c r="CN45" s="472"/>
      <c r="CO45" s="472"/>
      <c r="CP45" s="472"/>
      <c r="CQ45" s="472"/>
      <c r="CR45" s="472"/>
      <c r="CS45" s="472"/>
      <c r="CT45" s="472"/>
      <c r="CU45" s="472"/>
      <c r="CV45" s="472"/>
      <c r="CW45" s="472"/>
      <c r="CX45" s="472"/>
      <c r="CY45" s="472"/>
      <c r="CZ45" s="472"/>
      <c r="DA45" s="472"/>
    </row>
    <row r="46" spans="1:164" s="77" customFormat="1" ht="40.5" hidden="1" customHeight="1" x14ac:dyDescent="0.25">
      <c r="A46" s="469" t="s">
        <v>160</v>
      </c>
      <c r="B46" s="469"/>
      <c r="C46" s="469"/>
      <c r="D46" s="469"/>
      <c r="E46" s="469"/>
      <c r="F46" s="469"/>
      <c r="G46" s="469"/>
      <c r="H46" s="470" t="s">
        <v>161</v>
      </c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1" t="s">
        <v>162</v>
      </c>
      <c r="AK46" s="472"/>
      <c r="AL46" s="472"/>
      <c r="AM46" s="472"/>
      <c r="AN46" s="472"/>
      <c r="AO46" s="472"/>
      <c r="AP46" s="472"/>
      <c r="AQ46" s="472"/>
      <c r="AR46" s="472"/>
      <c r="AS46" s="472"/>
      <c r="AT46" s="472"/>
      <c r="AU46" s="472"/>
      <c r="AV46" s="472"/>
      <c r="AW46" s="472"/>
      <c r="AX46" s="472"/>
      <c r="AY46" s="473"/>
      <c r="AZ46" s="471"/>
      <c r="BA46" s="472"/>
      <c r="BB46" s="472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472"/>
      <c r="BN46" s="472"/>
      <c r="BO46" s="472"/>
      <c r="BP46" s="472"/>
      <c r="BQ46" s="472"/>
      <c r="BR46" s="472"/>
      <c r="BS46" s="473"/>
      <c r="BT46" s="471"/>
      <c r="BU46" s="472"/>
      <c r="BV46" s="472"/>
      <c r="BW46" s="472"/>
      <c r="BX46" s="472"/>
      <c r="BY46" s="472"/>
      <c r="BZ46" s="472"/>
      <c r="CA46" s="472"/>
      <c r="CB46" s="472"/>
      <c r="CC46" s="472"/>
      <c r="CD46" s="472"/>
      <c r="CE46" s="472"/>
      <c r="CF46" s="472"/>
      <c r="CG46" s="472"/>
      <c r="CH46" s="472"/>
      <c r="CI46" s="472"/>
      <c r="CJ46" s="473"/>
      <c r="CK46" s="471"/>
      <c r="CL46" s="472"/>
      <c r="CM46" s="472"/>
      <c r="CN46" s="472"/>
      <c r="CO46" s="472"/>
      <c r="CP46" s="472"/>
      <c r="CQ46" s="472"/>
      <c r="CR46" s="472"/>
      <c r="CS46" s="472"/>
      <c r="CT46" s="472"/>
      <c r="CU46" s="472"/>
      <c r="CV46" s="472"/>
      <c r="CW46" s="472"/>
      <c r="CX46" s="472"/>
      <c r="CY46" s="472"/>
      <c r="CZ46" s="472"/>
      <c r="DA46" s="472"/>
    </row>
    <row r="47" spans="1:164" s="77" customFormat="1" ht="15" hidden="1" customHeight="1" x14ac:dyDescent="0.25">
      <c r="A47" s="469" t="s">
        <v>163</v>
      </c>
      <c r="B47" s="469"/>
      <c r="C47" s="469"/>
      <c r="D47" s="469"/>
      <c r="E47" s="469"/>
      <c r="F47" s="469"/>
      <c r="G47" s="469"/>
      <c r="H47" s="470" t="s">
        <v>164</v>
      </c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1" t="s">
        <v>159</v>
      </c>
      <c r="AK47" s="472"/>
      <c r="AL47" s="472"/>
      <c r="AM47" s="472"/>
      <c r="AN47" s="472"/>
      <c r="AO47" s="472"/>
      <c r="AP47" s="472"/>
      <c r="AQ47" s="472"/>
      <c r="AR47" s="472"/>
      <c r="AS47" s="472"/>
      <c r="AT47" s="472"/>
      <c r="AU47" s="472"/>
      <c r="AV47" s="472"/>
      <c r="AW47" s="472"/>
      <c r="AX47" s="472"/>
      <c r="AY47" s="473"/>
      <c r="AZ47" s="474">
        <v>776.19833333333304</v>
      </c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6"/>
      <c r="BT47" s="480">
        <v>826.44</v>
      </c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  <c r="CJ47" s="482"/>
      <c r="CK47" s="474">
        <v>696.92650000000003</v>
      </c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</row>
    <row r="48" spans="1:164" s="77" customFormat="1" ht="27.75" hidden="1" customHeight="1" x14ac:dyDescent="0.25">
      <c r="A48" s="469" t="s">
        <v>165</v>
      </c>
      <c r="B48" s="469"/>
      <c r="C48" s="469"/>
      <c r="D48" s="469"/>
      <c r="E48" s="469"/>
      <c r="F48" s="469"/>
      <c r="G48" s="469"/>
      <c r="H48" s="470" t="s">
        <v>166</v>
      </c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1" t="s">
        <v>167</v>
      </c>
      <c r="AK48" s="472"/>
      <c r="AL48" s="472"/>
      <c r="AM48" s="472"/>
      <c r="AN48" s="472"/>
      <c r="AO48" s="472"/>
      <c r="AP48" s="472"/>
      <c r="AQ48" s="472"/>
      <c r="AR48" s="472"/>
      <c r="AS48" s="472"/>
      <c r="AT48" s="472"/>
      <c r="AU48" s="472"/>
      <c r="AV48" s="472"/>
      <c r="AW48" s="472"/>
      <c r="AX48" s="472"/>
      <c r="AY48" s="473"/>
      <c r="AZ48" s="474">
        <v>5311540.591</v>
      </c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6"/>
      <c r="BT48" s="483">
        <v>5358994.0102874096</v>
      </c>
      <c r="BU48" s="484"/>
      <c r="BV48" s="484"/>
      <c r="BW48" s="484"/>
      <c r="BX48" s="484"/>
      <c r="BY48" s="484"/>
      <c r="BZ48" s="484"/>
      <c r="CA48" s="484"/>
      <c r="CB48" s="484"/>
      <c r="CC48" s="484"/>
      <c r="CD48" s="484"/>
      <c r="CE48" s="484"/>
      <c r="CF48" s="484"/>
      <c r="CG48" s="484"/>
      <c r="CH48" s="484"/>
      <c r="CI48" s="484"/>
      <c r="CJ48" s="485"/>
      <c r="CK48" s="483">
        <v>5205624.8569999998</v>
      </c>
      <c r="CL48" s="484"/>
      <c r="CM48" s="484"/>
      <c r="CN48" s="484"/>
      <c r="CO48" s="484"/>
      <c r="CP48" s="484"/>
      <c r="CQ48" s="484"/>
      <c r="CR48" s="484"/>
      <c r="CS48" s="484"/>
      <c r="CT48" s="484"/>
      <c r="CU48" s="484"/>
      <c r="CV48" s="484"/>
      <c r="CW48" s="484"/>
      <c r="CX48" s="484"/>
      <c r="CY48" s="484"/>
      <c r="CZ48" s="484"/>
      <c r="DA48" s="484"/>
    </row>
    <row r="49" spans="1:105" s="77" customFormat="1" ht="57" hidden="1" customHeight="1" x14ac:dyDescent="0.25">
      <c r="A49" s="469" t="s">
        <v>168</v>
      </c>
      <c r="B49" s="469"/>
      <c r="C49" s="469"/>
      <c r="D49" s="469"/>
      <c r="E49" s="469"/>
      <c r="F49" s="469"/>
      <c r="G49" s="469"/>
      <c r="H49" s="470" t="s">
        <v>169</v>
      </c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H49" s="470"/>
      <c r="AI49" s="470"/>
      <c r="AJ49" s="471" t="s">
        <v>167</v>
      </c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3"/>
      <c r="AZ49" s="483">
        <v>1385857.7990000001</v>
      </c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5"/>
      <c r="BT49" s="483">
        <v>1380110</v>
      </c>
      <c r="BU49" s="484"/>
      <c r="BV49" s="484"/>
      <c r="BW49" s="484"/>
      <c r="BX49" s="484"/>
      <c r="BY49" s="484"/>
      <c r="BZ49" s="484"/>
      <c r="CA49" s="484"/>
      <c r="CB49" s="484"/>
      <c r="CC49" s="484"/>
      <c r="CD49" s="484"/>
      <c r="CE49" s="484"/>
      <c r="CF49" s="484"/>
      <c r="CG49" s="484"/>
      <c r="CH49" s="484"/>
      <c r="CI49" s="484"/>
      <c r="CJ49" s="484"/>
      <c r="CK49" s="489" t="s">
        <v>24</v>
      </c>
      <c r="CL49" s="490"/>
      <c r="CM49" s="490"/>
      <c r="CN49" s="490"/>
      <c r="CO49" s="490"/>
      <c r="CP49" s="490"/>
      <c r="CQ49" s="490"/>
      <c r="CR49" s="490"/>
      <c r="CS49" s="490"/>
      <c r="CT49" s="490"/>
      <c r="CU49" s="490"/>
      <c r="CV49" s="490"/>
      <c r="CW49" s="490"/>
      <c r="CX49" s="490"/>
      <c r="CY49" s="490"/>
      <c r="CZ49" s="490"/>
      <c r="DA49" s="490"/>
    </row>
    <row r="50" spans="1:105" s="77" customFormat="1" ht="27.75" hidden="1" customHeight="1" x14ac:dyDescent="0.25">
      <c r="A50" s="469" t="s">
        <v>170</v>
      </c>
      <c r="B50" s="469"/>
      <c r="C50" s="469"/>
      <c r="D50" s="469"/>
      <c r="E50" s="469"/>
      <c r="F50" s="469"/>
      <c r="G50" s="469"/>
      <c r="H50" s="470" t="s">
        <v>171</v>
      </c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  <c r="AE50" s="470"/>
      <c r="AF50" s="470"/>
      <c r="AG50" s="470"/>
      <c r="AH50" s="470"/>
      <c r="AI50" s="470"/>
      <c r="AJ50" s="471" t="s">
        <v>155</v>
      </c>
      <c r="AK50" s="472"/>
      <c r="AL50" s="472"/>
      <c r="AM50" s="472"/>
      <c r="AN50" s="472"/>
      <c r="AO50" s="472"/>
      <c r="AP50" s="472"/>
      <c r="AQ50" s="472"/>
      <c r="AR50" s="472"/>
      <c r="AS50" s="472"/>
      <c r="AT50" s="472"/>
      <c r="AU50" s="472"/>
      <c r="AV50" s="472"/>
      <c r="AW50" s="472"/>
      <c r="AX50" s="472"/>
      <c r="AY50" s="473"/>
      <c r="AZ50" s="491">
        <v>9.01307824213404E-2</v>
      </c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3"/>
      <c r="BT50" s="494">
        <v>9.4E-2</v>
      </c>
      <c r="BU50" s="495"/>
      <c r="BV50" s="495"/>
      <c r="BW50" s="495"/>
      <c r="BX50" s="495"/>
      <c r="BY50" s="495"/>
      <c r="BZ50" s="495"/>
      <c r="CA50" s="495"/>
      <c r="CB50" s="495"/>
      <c r="CC50" s="495"/>
      <c r="CD50" s="495"/>
      <c r="CE50" s="495"/>
      <c r="CF50" s="495"/>
      <c r="CG50" s="495"/>
      <c r="CH50" s="495"/>
      <c r="CI50" s="495"/>
      <c r="CJ50" s="496"/>
      <c r="CK50" s="491">
        <v>9.4E-2</v>
      </c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  <c r="CY50" s="492"/>
      <c r="CZ50" s="492"/>
      <c r="DA50" s="492"/>
    </row>
    <row r="51" spans="1:105" s="77" customFormat="1" ht="52.5" hidden="1" customHeight="1" x14ac:dyDescent="0.25">
      <c r="A51" s="469" t="s">
        <v>172</v>
      </c>
      <c r="B51" s="469"/>
      <c r="C51" s="469"/>
      <c r="D51" s="469"/>
      <c r="E51" s="469"/>
      <c r="F51" s="469"/>
      <c r="G51" s="469"/>
      <c r="H51" s="470" t="s">
        <v>173</v>
      </c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  <c r="AE51" s="470"/>
      <c r="AF51" s="470"/>
      <c r="AG51" s="470"/>
      <c r="AH51" s="470"/>
      <c r="AI51" s="470"/>
      <c r="AJ51" s="471"/>
      <c r="AK51" s="472"/>
      <c r="AL51" s="472"/>
      <c r="AM51" s="472"/>
      <c r="AN51" s="472"/>
      <c r="AO51" s="472"/>
      <c r="AP51" s="472"/>
      <c r="AQ51" s="472"/>
      <c r="AR51" s="472"/>
      <c r="AS51" s="472"/>
      <c r="AT51" s="472"/>
      <c r="AU51" s="472"/>
      <c r="AV51" s="472"/>
      <c r="AW51" s="472"/>
      <c r="AX51" s="472"/>
      <c r="AY51" s="473"/>
      <c r="AZ51" s="497" t="s">
        <v>174</v>
      </c>
      <c r="BA51" s="479"/>
      <c r="BB51" s="479"/>
      <c r="BC51" s="479"/>
      <c r="BD51" s="479"/>
      <c r="BE51" s="479"/>
      <c r="BF51" s="479"/>
      <c r="BG51" s="479"/>
      <c r="BH51" s="479"/>
      <c r="BI51" s="479"/>
      <c r="BJ51" s="479"/>
      <c r="BK51" s="479"/>
      <c r="BL51" s="479"/>
      <c r="BM51" s="479"/>
      <c r="BN51" s="479"/>
      <c r="BO51" s="479"/>
      <c r="BP51" s="479"/>
      <c r="BQ51" s="479"/>
      <c r="BR51" s="479"/>
      <c r="BS51" s="498"/>
      <c r="BT51" s="497" t="s">
        <v>174</v>
      </c>
      <c r="BU51" s="479"/>
      <c r="BV51" s="479"/>
      <c r="BW51" s="479"/>
      <c r="BX51" s="479"/>
      <c r="BY51" s="479"/>
      <c r="BZ51" s="479"/>
      <c r="CA51" s="479"/>
      <c r="CB51" s="479"/>
      <c r="CC51" s="479"/>
      <c r="CD51" s="479"/>
      <c r="CE51" s="479"/>
      <c r="CF51" s="479"/>
      <c r="CG51" s="479"/>
      <c r="CH51" s="479"/>
      <c r="CI51" s="479"/>
      <c r="CJ51" s="498"/>
      <c r="CK51" s="497" t="s">
        <v>174</v>
      </c>
      <c r="CL51" s="479"/>
      <c r="CM51" s="479"/>
      <c r="CN51" s="479"/>
      <c r="CO51" s="479"/>
      <c r="CP51" s="479"/>
      <c r="CQ51" s="479"/>
      <c r="CR51" s="479"/>
      <c r="CS51" s="479"/>
      <c r="CT51" s="479"/>
      <c r="CU51" s="479"/>
      <c r="CV51" s="479"/>
      <c r="CW51" s="479"/>
      <c r="CX51" s="479"/>
      <c r="CY51" s="479"/>
      <c r="CZ51" s="479"/>
      <c r="DA51" s="479"/>
    </row>
    <row r="52" spans="1:105" s="77" customFormat="1" ht="66" hidden="1" customHeight="1" x14ac:dyDescent="0.25">
      <c r="A52" s="469" t="s">
        <v>175</v>
      </c>
      <c r="B52" s="469"/>
      <c r="C52" s="469"/>
      <c r="D52" s="469"/>
      <c r="E52" s="469"/>
      <c r="F52" s="469"/>
      <c r="G52" s="469"/>
      <c r="H52" s="470" t="s">
        <v>176</v>
      </c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  <c r="AE52" s="470"/>
      <c r="AF52" s="470"/>
      <c r="AG52" s="470"/>
      <c r="AH52" s="470"/>
      <c r="AI52" s="470"/>
      <c r="AJ52" s="471" t="s">
        <v>162</v>
      </c>
      <c r="AK52" s="472"/>
      <c r="AL52" s="472"/>
      <c r="AM52" s="472"/>
      <c r="AN52" s="472"/>
      <c r="AO52" s="472"/>
      <c r="AP52" s="472"/>
      <c r="AQ52" s="472"/>
      <c r="AR52" s="472"/>
      <c r="AS52" s="472"/>
      <c r="AT52" s="472"/>
      <c r="AU52" s="472"/>
      <c r="AV52" s="472"/>
      <c r="AW52" s="472"/>
      <c r="AX52" s="472"/>
      <c r="AY52" s="473"/>
      <c r="AZ52" s="471"/>
      <c r="BA52" s="472"/>
      <c r="BB52" s="472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472"/>
      <c r="BN52" s="472"/>
      <c r="BO52" s="472"/>
      <c r="BP52" s="472"/>
      <c r="BQ52" s="472"/>
      <c r="BR52" s="472"/>
      <c r="BS52" s="473"/>
      <c r="BT52" s="471"/>
      <c r="BU52" s="472"/>
      <c r="BV52" s="472"/>
      <c r="BW52" s="472"/>
      <c r="BX52" s="472"/>
      <c r="BY52" s="472"/>
      <c r="BZ52" s="472"/>
      <c r="CA52" s="472"/>
      <c r="CB52" s="472"/>
      <c r="CC52" s="472"/>
      <c r="CD52" s="472"/>
      <c r="CE52" s="472"/>
      <c r="CF52" s="472"/>
      <c r="CG52" s="472"/>
      <c r="CH52" s="472"/>
      <c r="CI52" s="472"/>
      <c r="CJ52" s="473"/>
      <c r="CK52" s="471"/>
      <c r="CL52" s="472"/>
      <c r="CM52" s="472"/>
      <c r="CN52" s="472"/>
      <c r="CO52" s="472"/>
      <c r="CP52" s="472"/>
      <c r="CQ52" s="472"/>
      <c r="CR52" s="472"/>
      <c r="CS52" s="472"/>
      <c r="CT52" s="472"/>
      <c r="CU52" s="472"/>
      <c r="CV52" s="472"/>
      <c r="CW52" s="472"/>
      <c r="CX52" s="472"/>
      <c r="CY52" s="472"/>
      <c r="CZ52" s="472"/>
      <c r="DA52" s="472"/>
    </row>
    <row r="53" spans="1:105" s="77" customFormat="1" ht="54" hidden="1" customHeight="1" x14ac:dyDescent="0.25">
      <c r="A53" s="469" t="s">
        <v>3</v>
      </c>
      <c r="B53" s="469"/>
      <c r="C53" s="469"/>
      <c r="D53" s="469"/>
      <c r="E53" s="469"/>
      <c r="F53" s="469"/>
      <c r="G53" s="469"/>
      <c r="H53" s="470" t="s">
        <v>177</v>
      </c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  <c r="AE53" s="470"/>
      <c r="AF53" s="470"/>
      <c r="AG53" s="470"/>
      <c r="AH53" s="470"/>
      <c r="AI53" s="470"/>
      <c r="AJ53" s="471" t="s">
        <v>145</v>
      </c>
      <c r="AK53" s="472"/>
      <c r="AL53" s="472"/>
      <c r="AM53" s="472"/>
      <c r="AN53" s="472"/>
      <c r="AO53" s="472"/>
      <c r="AP53" s="472"/>
      <c r="AQ53" s="472"/>
      <c r="AR53" s="472"/>
      <c r="AS53" s="472"/>
      <c r="AT53" s="472"/>
      <c r="AU53" s="472"/>
      <c r="AV53" s="472"/>
      <c r="AW53" s="472"/>
      <c r="AX53" s="472"/>
      <c r="AY53" s="473"/>
      <c r="AZ53" s="480">
        <v>10825446.69588</v>
      </c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2"/>
      <c r="BT53" s="480">
        <v>11585519.74</v>
      </c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74">
        <v>8699632.8942041099</v>
      </c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</row>
    <row r="54" spans="1:105" s="77" customFormat="1" ht="72" hidden="1" customHeight="1" x14ac:dyDescent="0.25">
      <c r="A54" s="469" t="s">
        <v>178</v>
      </c>
      <c r="B54" s="469"/>
      <c r="C54" s="469"/>
      <c r="D54" s="469"/>
      <c r="E54" s="469"/>
      <c r="F54" s="469"/>
      <c r="G54" s="469"/>
      <c r="H54" s="470" t="s">
        <v>179</v>
      </c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1" t="s">
        <v>145</v>
      </c>
      <c r="AK54" s="472"/>
      <c r="AL54" s="472"/>
      <c r="AM54" s="472"/>
      <c r="AN54" s="472"/>
      <c r="AO54" s="472"/>
      <c r="AP54" s="472"/>
      <c r="AQ54" s="472"/>
      <c r="AR54" s="472"/>
      <c r="AS54" s="472"/>
      <c r="AT54" s="472"/>
      <c r="AU54" s="472"/>
      <c r="AV54" s="472"/>
      <c r="AW54" s="472"/>
      <c r="AX54" s="472"/>
      <c r="AY54" s="473"/>
      <c r="AZ54" s="480">
        <v>1776674.26100161</v>
      </c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2"/>
      <c r="BT54" s="480">
        <v>2120931.3696408402</v>
      </c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74">
        <v>2174856.2249318198</v>
      </c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</row>
    <row r="55" spans="1:105" s="77" customFormat="1" ht="15" hidden="1" customHeight="1" x14ac:dyDescent="0.25">
      <c r="A55" s="469"/>
      <c r="B55" s="469"/>
      <c r="C55" s="469"/>
      <c r="D55" s="469"/>
      <c r="E55" s="469"/>
      <c r="F55" s="469"/>
      <c r="G55" s="469"/>
      <c r="H55" s="470" t="s">
        <v>180</v>
      </c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1"/>
      <c r="AK55" s="472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473"/>
      <c r="AZ55" s="467"/>
      <c r="BA55" s="465"/>
      <c r="BB55" s="465"/>
      <c r="BC55" s="465"/>
      <c r="BD55" s="465"/>
      <c r="BE55" s="465"/>
      <c r="BF55" s="465"/>
      <c r="BG55" s="465"/>
      <c r="BH55" s="465"/>
      <c r="BI55" s="465"/>
      <c r="BJ55" s="465"/>
      <c r="BK55" s="465"/>
      <c r="BL55" s="465"/>
      <c r="BM55" s="465"/>
      <c r="BN55" s="465"/>
      <c r="BO55" s="465"/>
      <c r="BP55" s="465"/>
      <c r="BQ55" s="465"/>
      <c r="BR55" s="465"/>
      <c r="BS55" s="466"/>
      <c r="BT55" s="467"/>
      <c r="BU55" s="465"/>
      <c r="BV55" s="465"/>
      <c r="BW55" s="465"/>
      <c r="BX55" s="465"/>
      <c r="BY55" s="465"/>
      <c r="BZ55" s="465"/>
      <c r="CA55" s="465"/>
      <c r="CB55" s="465"/>
      <c r="CC55" s="465"/>
      <c r="CD55" s="465"/>
      <c r="CE55" s="465"/>
      <c r="CF55" s="465"/>
      <c r="CG55" s="465"/>
      <c r="CH55" s="465"/>
      <c r="CI55" s="465"/>
      <c r="CJ55" s="466"/>
      <c r="CK55" s="467"/>
      <c r="CL55" s="465"/>
      <c r="CM55" s="465"/>
      <c r="CN55" s="465"/>
      <c r="CO55" s="465"/>
      <c r="CP55" s="465"/>
      <c r="CQ55" s="465"/>
      <c r="CR55" s="465"/>
      <c r="CS55" s="465"/>
      <c r="CT55" s="465"/>
      <c r="CU55" s="465"/>
      <c r="CV55" s="465"/>
      <c r="CW55" s="465"/>
      <c r="CX55" s="465"/>
      <c r="CY55" s="465"/>
      <c r="CZ55" s="465"/>
      <c r="DA55" s="465"/>
    </row>
    <row r="56" spans="1:105" s="77" customFormat="1" ht="15" hidden="1" customHeight="1" x14ac:dyDescent="0.25">
      <c r="A56" s="469"/>
      <c r="B56" s="469"/>
      <c r="C56" s="469"/>
      <c r="D56" s="469"/>
      <c r="E56" s="469"/>
      <c r="F56" s="469"/>
      <c r="G56" s="469"/>
      <c r="H56" s="470" t="s">
        <v>181</v>
      </c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1"/>
      <c r="AK56" s="472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473"/>
      <c r="AZ56" s="480">
        <v>1091696.2320099999</v>
      </c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2"/>
      <c r="BT56" s="467" t="s">
        <v>24</v>
      </c>
      <c r="BU56" s="465"/>
      <c r="BV56" s="465"/>
      <c r="BW56" s="465"/>
      <c r="BX56" s="465"/>
      <c r="BY56" s="465"/>
      <c r="BZ56" s="465"/>
      <c r="CA56" s="465"/>
      <c r="CB56" s="465"/>
      <c r="CC56" s="465"/>
      <c r="CD56" s="465"/>
      <c r="CE56" s="465"/>
      <c r="CF56" s="465"/>
      <c r="CG56" s="465"/>
      <c r="CH56" s="465"/>
      <c r="CI56" s="465"/>
      <c r="CJ56" s="466"/>
      <c r="CK56" s="467" t="s">
        <v>24</v>
      </c>
      <c r="CL56" s="465"/>
      <c r="CM56" s="465"/>
      <c r="CN56" s="465"/>
      <c r="CO56" s="465"/>
      <c r="CP56" s="465"/>
      <c r="CQ56" s="465"/>
      <c r="CR56" s="465"/>
      <c r="CS56" s="465"/>
      <c r="CT56" s="465"/>
      <c r="CU56" s="465"/>
      <c r="CV56" s="465"/>
      <c r="CW56" s="465"/>
      <c r="CX56" s="465"/>
      <c r="CY56" s="465"/>
      <c r="CZ56" s="465"/>
      <c r="DA56" s="465"/>
    </row>
    <row r="57" spans="1:105" s="77" customFormat="1" ht="15" hidden="1" customHeight="1" x14ac:dyDescent="0.25">
      <c r="A57" s="469"/>
      <c r="B57" s="469"/>
      <c r="C57" s="469"/>
      <c r="D57" s="469"/>
      <c r="E57" s="469"/>
      <c r="F57" s="469"/>
      <c r="G57" s="469"/>
      <c r="H57" s="470" t="s">
        <v>182</v>
      </c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1"/>
      <c r="AK57" s="472"/>
      <c r="AL57" s="472"/>
      <c r="AM57" s="472"/>
      <c r="AN57" s="472"/>
      <c r="AO57" s="472"/>
      <c r="AP57" s="472"/>
      <c r="AQ57" s="472"/>
      <c r="AR57" s="472"/>
      <c r="AS57" s="472"/>
      <c r="AT57" s="472"/>
      <c r="AU57" s="472"/>
      <c r="AV57" s="472"/>
      <c r="AW57" s="472"/>
      <c r="AX57" s="472"/>
      <c r="AY57" s="473"/>
      <c r="AZ57" s="480">
        <v>267307.17616999999</v>
      </c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2"/>
      <c r="BT57" s="467" t="s">
        <v>24</v>
      </c>
      <c r="BU57" s="465"/>
      <c r="BV57" s="465"/>
      <c r="BW57" s="465"/>
      <c r="BX57" s="465"/>
      <c r="BY57" s="465"/>
      <c r="BZ57" s="465"/>
      <c r="CA57" s="465"/>
      <c r="CB57" s="465"/>
      <c r="CC57" s="465"/>
      <c r="CD57" s="465"/>
      <c r="CE57" s="465"/>
      <c r="CF57" s="465"/>
      <c r="CG57" s="465"/>
      <c r="CH57" s="465"/>
      <c r="CI57" s="465"/>
      <c r="CJ57" s="466"/>
      <c r="CK57" s="467" t="s">
        <v>24</v>
      </c>
      <c r="CL57" s="465"/>
      <c r="CM57" s="465"/>
      <c r="CN57" s="465"/>
      <c r="CO57" s="465"/>
      <c r="CP57" s="465"/>
      <c r="CQ57" s="465"/>
      <c r="CR57" s="465"/>
      <c r="CS57" s="465"/>
      <c r="CT57" s="465"/>
      <c r="CU57" s="465"/>
      <c r="CV57" s="465"/>
      <c r="CW57" s="465"/>
      <c r="CX57" s="465"/>
      <c r="CY57" s="465"/>
      <c r="CZ57" s="465"/>
      <c r="DA57" s="465"/>
    </row>
    <row r="58" spans="1:105" s="77" customFormat="1" ht="15" hidden="1" customHeight="1" x14ac:dyDescent="0.25">
      <c r="A58" s="469"/>
      <c r="B58" s="469"/>
      <c r="C58" s="469"/>
      <c r="D58" s="469"/>
      <c r="E58" s="469"/>
      <c r="F58" s="469"/>
      <c r="G58" s="469"/>
      <c r="H58" s="470" t="s">
        <v>183</v>
      </c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1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3"/>
      <c r="AZ58" s="480">
        <v>142093.440589998</v>
      </c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2"/>
      <c r="BT58" s="467" t="s">
        <v>24</v>
      </c>
      <c r="BU58" s="465"/>
      <c r="BV58" s="465"/>
      <c r="BW58" s="465"/>
      <c r="BX58" s="465"/>
      <c r="BY58" s="465"/>
      <c r="BZ58" s="465"/>
      <c r="CA58" s="465"/>
      <c r="CB58" s="465"/>
      <c r="CC58" s="465"/>
      <c r="CD58" s="465"/>
      <c r="CE58" s="465"/>
      <c r="CF58" s="465"/>
      <c r="CG58" s="465"/>
      <c r="CH58" s="465"/>
      <c r="CI58" s="465"/>
      <c r="CJ58" s="466"/>
      <c r="CK58" s="467" t="s">
        <v>24</v>
      </c>
      <c r="CL58" s="465"/>
      <c r="CM58" s="465"/>
      <c r="CN58" s="465"/>
      <c r="CO58" s="465"/>
      <c r="CP58" s="465"/>
      <c r="CQ58" s="465"/>
      <c r="CR58" s="465"/>
      <c r="CS58" s="465"/>
      <c r="CT58" s="465"/>
      <c r="CU58" s="465"/>
      <c r="CV58" s="465"/>
      <c r="CW58" s="465"/>
      <c r="CX58" s="465"/>
      <c r="CY58" s="465"/>
      <c r="CZ58" s="465"/>
      <c r="DA58" s="465"/>
    </row>
    <row r="59" spans="1:105" s="77" customFormat="1" ht="69.75" hidden="1" customHeight="1" x14ac:dyDescent="0.25">
      <c r="A59" s="469" t="s">
        <v>184</v>
      </c>
      <c r="B59" s="469"/>
      <c r="C59" s="469"/>
      <c r="D59" s="469"/>
      <c r="E59" s="469"/>
      <c r="F59" s="469"/>
      <c r="G59" s="469"/>
      <c r="H59" s="470" t="s">
        <v>185</v>
      </c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H59" s="470"/>
      <c r="AI59" s="470"/>
      <c r="AJ59" s="471" t="s">
        <v>145</v>
      </c>
      <c r="AK59" s="472"/>
      <c r="AL59" s="472"/>
      <c r="AM59" s="472"/>
      <c r="AN59" s="472"/>
      <c r="AO59" s="472"/>
      <c r="AP59" s="472"/>
      <c r="AQ59" s="472"/>
      <c r="AR59" s="472"/>
      <c r="AS59" s="472"/>
      <c r="AT59" s="472"/>
      <c r="AU59" s="472"/>
      <c r="AV59" s="472"/>
      <c r="AW59" s="472"/>
      <c r="AX59" s="472"/>
      <c r="AY59" s="473"/>
      <c r="AZ59" s="480">
        <v>2509813.7283643102</v>
      </c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2"/>
      <c r="BT59" s="480">
        <v>2363724.4674923499</v>
      </c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  <c r="CJ59" s="481"/>
      <c r="CK59" s="474">
        <v>2850420.8258620701</v>
      </c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</row>
    <row r="60" spans="1:105" s="77" customFormat="1" ht="40.5" hidden="1" customHeight="1" x14ac:dyDescent="0.25">
      <c r="A60" s="469" t="s">
        <v>186</v>
      </c>
      <c r="B60" s="469"/>
      <c r="C60" s="469"/>
      <c r="D60" s="469"/>
      <c r="E60" s="469"/>
      <c r="F60" s="469"/>
      <c r="G60" s="469"/>
      <c r="H60" s="470" t="s">
        <v>187</v>
      </c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  <c r="AC60" s="470"/>
      <c r="AD60" s="470"/>
      <c r="AE60" s="470"/>
      <c r="AF60" s="470"/>
      <c r="AG60" s="470"/>
      <c r="AH60" s="470"/>
      <c r="AI60" s="470"/>
      <c r="AJ60" s="471" t="s">
        <v>145</v>
      </c>
      <c r="AK60" s="472"/>
      <c r="AL60" s="472"/>
      <c r="AM60" s="472"/>
      <c r="AN60" s="472"/>
      <c r="AO60" s="472"/>
      <c r="AP60" s="472"/>
      <c r="AQ60" s="472"/>
      <c r="AR60" s="472"/>
      <c r="AS60" s="472"/>
      <c r="AT60" s="472"/>
      <c r="AU60" s="472"/>
      <c r="AV60" s="472"/>
      <c r="AW60" s="472"/>
      <c r="AX60" s="472"/>
      <c r="AY60" s="473"/>
      <c r="AZ60" s="480">
        <v>127416.660785994</v>
      </c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2"/>
      <c r="BT60" s="480">
        <v>463854.31673841801</v>
      </c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  <c r="CJ60" s="481"/>
      <c r="CK60" s="474">
        <v>530444.37079572736</v>
      </c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</row>
    <row r="61" spans="1:105" s="77" customFormat="1" ht="30.75" hidden="1" customHeight="1" x14ac:dyDescent="0.25">
      <c r="A61" s="469" t="s">
        <v>188</v>
      </c>
      <c r="B61" s="469"/>
      <c r="C61" s="469"/>
      <c r="D61" s="469"/>
      <c r="E61" s="469"/>
      <c r="F61" s="469"/>
      <c r="G61" s="469"/>
      <c r="H61" s="470" t="s">
        <v>189</v>
      </c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H61" s="470"/>
      <c r="AI61" s="470"/>
      <c r="AJ61" s="471" t="s">
        <v>145</v>
      </c>
      <c r="AK61" s="472"/>
      <c r="AL61" s="472"/>
      <c r="AM61" s="472"/>
      <c r="AN61" s="472"/>
      <c r="AO61" s="472"/>
      <c r="AP61" s="472"/>
      <c r="AQ61" s="472"/>
      <c r="AR61" s="472"/>
      <c r="AS61" s="472"/>
      <c r="AT61" s="472"/>
      <c r="AU61" s="472"/>
      <c r="AV61" s="472"/>
      <c r="AW61" s="472"/>
      <c r="AX61" s="472"/>
      <c r="AY61" s="473"/>
      <c r="AZ61" s="474">
        <v>1505898.9010000001</v>
      </c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6"/>
      <c r="BT61" s="483">
        <v>1585774.1580000001</v>
      </c>
      <c r="BU61" s="484"/>
      <c r="BV61" s="484"/>
      <c r="BW61" s="484"/>
      <c r="BX61" s="484"/>
      <c r="BY61" s="484"/>
      <c r="BZ61" s="484"/>
      <c r="CA61" s="484"/>
      <c r="CB61" s="484"/>
      <c r="CC61" s="484"/>
      <c r="CD61" s="484"/>
      <c r="CE61" s="484"/>
      <c r="CF61" s="484"/>
      <c r="CG61" s="484"/>
      <c r="CH61" s="484"/>
      <c r="CI61" s="484"/>
      <c r="CJ61" s="484"/>
      <c r="CK61" s="483">
        <v>1629663.1029999999</v>
      </c>
      <c r="CL61" s="484"/>
      <c r="CM61" s="484"/>
      <c r="CN61" s="484"/>
      <c r="CO61" s="484"/>
      <c r="CP61" s="484"/>
      <c r="CQ61" s="484"/>
      <c r="CR61" s="484"/>
      <c r="CS61" s="484"/>
      <c r="CT61" s="484"/>
      <c r="CU61" s="484"/>
      <c r="CV61" s="484"/>
      <c r="CW61" s="484"/>
      <c r="CX61" s="484"/>
      <c r="CY61" s="484"/>
      <c r="CZ61" s="484"/>
      <c r="DA61" s="484"/>
    </row>
    <row r="62" spans="1:105" s="77" customFormat="1" ht="55.5" hidden="1" customHeight="1" x14ac:dyDescent="0.25">
      <c r="A62" s="469" t="s">
        <v>190</v>
      </c>
      <c r="B62" s="469"/>
      <c r="C62" s="469"/>
      <c r="D62" s="469"/>
      <c r="E62" s="469"/>
      <c r="F62" s="469"/>
      <c r="G62" s="469"/>
      <c r="H62" s="470" t="s">
        <v>191</v>
      </c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  <c r="AA62" s="470"/>
      <c r="AB62" s="470"/>
      <c r="AC62" s="470"/>
      <c r="AD62" s="470"/>
      <c r="AE62" s="470"/>
      <c r="AF62" s="470"/>
      <c r="AG62" s="470"/>
      <c r="AH62" s="470"/>
      <c r="AI62" s="470"/>
      <c r="AJ62" s="471"/>
      <c r="AK62" s="472"/>
      <c r="AL62" s="472"/>
      <c r="AM62" s="472"/>
      <c r="AN62" s="472"/>
      <c r="AO62" s="472"/>
      <c r="AP62" s="472"/>
      <c r="AQ62" s="472"/>
      <c r="AR62" s="472"/>
      <c r="AS62" s="472"/>
      <c r="AT62" s="472"/>
      <c r="AU62" s="472"/>
      <c r="AV62" s="472"/>
      <c r="AW62" s="472"/>
      <c r="AX62" s="472"/>
      <c r="AY62" s="473"/>
      <c r="AZ62" s="497" t="s">
        <v>192</v>
      </c>
      <c r="BA62" s="479"/>
      <c r="BB62" s="479"/>
      <c r="BC62" s="479"/>
      <c r="BD62" s="479"/>
      <c r="BE62" s="479"/>
      <c r="BF62" s="479"/>
      <c r="BG62" s="479"/>
      <c r="BH62" s="479"/>
      <c r="BI62" s="479"/>
      <c r="BJ62" s="479"/>
      <c r="BK62" s="479"/>
      <c r="BL62" s="479"/>
      <c r="BM62" s="479"/>
      <c r="BN62" s="479"/>
      <c r="BO62" s="479"/>
      <c r="BP62" s="479"/>
      <c r="BQ62" s="479"/>
      <c r="BR62" s="479"/>
      <c r="BS62" s="498"/>
      <c r="BT62" s="497" t="s">
        <v>193</v>
      </c>
      <c r="BU62" s="479"/>
      <c r="BV62" s="479"/>
      <c r="BW62" s="479"/>
      <c r="BX62" s="479"/>
      <c r="BY62" s="479"/>
      <c r="BZ62" s="479"/>
      <c r="CA62" s="479"/>
      <c r="CB62" s="479"/>
      <c r="CC62" s="479"/>
      <c r="CD62" s="479"/>
      <c r="CE62" s="479"/>
      <c r="CF62" s="479"/>
      <c r="CG62" s="479"/>
      <c r="CH62" s="479"/>
      <c r="CI62" s="479"/>
      <c r="CJ62" s="498"/>
      <c r="CK62" s="497" t="s">
        <v>194</v>
      </c>
      <c r="CL62" s="479"/>
      <c r="CM62" s="479"/>
      <c r="CN62" s="479"/>
      <c r="CO62" s="479"/>
      <c r="CP62" s="479"/>
      <c r="CQ62" s="479"/>
      <c r="CR62" s="479"/>
      <c r="CS62" s="479"/>
      <c r="CT62" s="479"/>
      <c r="CU62" s="479"/>
      <c r="CV62" s="479"/>
      <c r="CW62" s="479"/>
      <c r="CX62" s="479"/>
      <c r="CY62" s="479"/>
      <c r="CZ62" s="479"/>
      <c r="DA62" s="479"/>
    </row>
    <row r="63" spans="1:105" s="77" customFormat="1" ht="15" hidden="1" customHeight="1" x14ac:dyDescent="0.25">
      <c r="A63" s="469" t="s">
        <v>195</v>
      </c>
      <c r="B63" s="469"/>
      <c r="C63" s="469"/>
      <c r="D63" s="469"/>
      <c r="E63" s="469"/>
      <c r="F63" s="469"/>
      <c r="G63" s="469"/>
      <c r="H63" s="470" t="s">
        <v>196</v>
      </c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H63" s="470"/>
      <c r="AI63" s="470"/>
      <c r="AJ63" s="471" t="s">
        <v>197</v>
      </c>
      <c r="AK63" s="472"/>
      <c r="AL63" s="472"/>
      <c r="AM63" s="472"/>
      <c r="AN63" s="472"/>
      <c r="AO63" s="472"/>
      <c r="AP63" s="472"/>
      <c r="AQ63" s="472"/>
      <c r="AR63" s="472"/>
      <c r="AS63" s="472"/>
      <c r="AT63" s="472"/>
      <c r="AU63" s="472"/>
      <c r="AV63" s="472"/>
      <c r="AW63" s="472"/>
      <c r="AX63" s="472"/>
      <c r="AY63" s="473"/>
      <c r="AZ63" s="480">
        <v>84050.492050000001</v>
      </c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2"/>
      <c r="BT63" s="480">
        <v>84453.965200000006</v>
      </c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  <c r="CJ63" s="481"/>
      <c r="CK63" s="480">
        <v>85576.087400000004</v>
      </c>
      <c r="CL63" s="481"/>
      <c r="CM63" s="481"/>
      <c r="CN63" s="481"/>
      <c r="CO63" s="481"/>
      <c r="CP63" s="481"/>
      <c r="CQ63" s="481"/>
      <c r="CR63" s="481"/>
      <c r="CS63" s="481"/>
      <c r="CT63" s="481"/>
      <c r="CU63" s="481"/>
      <c r="CV63" s="481"/>
      <c r="CW63" s="481"/>
      <c r="CX63" s="481"/>
      <c r="CY63" s="481"/>
      <c r="CZ63" s="481"/>
      <c r="DA63" s="481"/>
    </row>
    <row r="64" spans="1:105" s="77" customFormat="1" ht="40.5" hidden="1" customHeight="1" x14ac:dyDescent="0.25">
      <c r="A64" s="469" t="s">
        <v>198</v>
      </c>
      <c r="B64" s="469"/>
      <c r="C64" s="469"/>
      <c r="D64" s="469"/>
      <c r="E64" s="469"/>
      <c r="F64" s="469"/>
      <c r="G64" s="469"/>
      <c r="H64" s="470" t="s">
        <v>199</v>
      </c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70"/>
      <c r="AE64" s="470"/>
      <c r="AF64" s="470"/>
      <c r="AG64" s="470"/>
      <c r="AH64" s="470"/>
      <c r="AI64" s="470"/>
      <c r="AJ64" s="471" t="s">
        <v>200</v>
      </c>
      <c r="AK64" s="472"/>
      <c r="AL64" s="472"/>
      <c r="AM64" s="472"/>
      <c r="AN64" s="472"/>
      <c r="AO64" s="472"/>
      <c r="AP64" s="472"/>
      <c r="AQ64" s="472"/>
      <c r="AR64" s="472"/>
      <c r="AS64" s="472"/>
      <c r="AT64" s="472"/>
      <c r="AU64" s="472"/>
      <c r="AV64" s="472"/>
      <c r="AW64" s="472"/>
      <c r="AX64" s="472"/>
      <c r="AY64" s="473"/>
      <c r="AZ64" s="499">
        <f>AZ54/AZ63</f>
        <v>21.138177988829632</v>
      </c>
      <c r="BA64" s="500"/>
      <c r="BB64" s="500"/>
      <c r="BC64" s="500"/>
      <c r="BD64" s="500"/>
      <c r="BE64" s="500"/>
      <c r="BF64" s="500"/>
      <c r="BG64" s="500"/>
      <c r="BH64" s="500"/>
      <c r="BI64" s="500"/>
      <c r="BJ64" s="500"/>
      <c r="BK64" s="500"/>
      <c r="BL64" s="500"/>
      <c r="BM64" s="500"/>
      <c r="BN64" s="500"/>
      <c r="BO64" s="500"/>
      <c r="BP64" s="500"/>
      <c r="BQ64" s="500"/>
      <c r="BR64" s="500"/>
      <c r="BS64" s="501"/>
      <c r="BT64" s="499">
        <f>BT54/BT63</f>
        <v>25.11346109822254</v>
      </c>
      <c r="BU64" s="500"/>
      <c r="BV64" s="500"/>
      <c r="BW64" s="500"/>
      <c r="BX64" s="500"/>
      <c r="BY64" s="500"/>
      <c r="BZ64" s="500"/>
      <c r="CA64" s="500"/>
      <c r="CB64" s="500"/>
      <c r="CC64" s="500"/>
      <c r="CD64" s="500"/>
      <c r="CE64" s="500"/>
      <c r="CF64" s="500"/>
      <c r="CG64" s="500"/>
      <c r="CH64" s="500"/>
      <c r="CI64" s="500"/>
      <c r="CJ64" s="501"/>
      <c r="CK64" s="499">
        <f>CK54/CK63</f>
        <v>25.414298444916046</v>
      </c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</row>
    <row r="65" spans="1:105" s="77" customFormat="1" ht="38.25" hidden="1" customHeight="1" x14ac:dyDescent="0.25">
      <c r="A65" s="469" t="s">
        <v>4</v>
      </c>
      <c r="B65" s="469"/>
      <c r="C65" s="469"/>
      <c r="D65" s="469"/>
      <c r="E65" s="469"/>
      <c r="F65" s="469"/>
      <c r="G65" s="469"/>
      <c r="H65" s="470" t="s">
        <v>201</v>
      </c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H65" s="470"/>
      <c r="AI65" s="470"/>
      <c r="AJ65" s="471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3"/>
      <c r="AZ65" s="471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3"/>
      <c r="BT65" s="471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3"/>
      <c r="CK65" s="471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  <c r="CY65" s="472"/>
      <c r="CZ65" s="472"/>
      <c r="DA65" s="472"/>
    </row>
    <row r="66" spans="1:105" s="77" customFormat="1" ht="27.75" hidden="1" customHeight="1" x14ac:dyDescent="0.25">
      <c r="A66" s="469" t="s">
        <v>202</v>
      </c>
      <c r="B66" s="469"/>
      <c r="C66" s="469"/>
      <c r="D66" s="469"/>
      <c r="E66" s="469"/>
      <c r="F66" s="469"/>
      <c r="G66" s="469"/>
      <c r="H66" s="470" t="s">
        <v>203</v>
      </c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  <c r="AA66" s="470"/>
      <c r="AB66" s="470"/>
      <c r="AC66" s="470"/>
      <c r="AD66" s="470"/>
      <c r="AE66" s="470"/>
      <c r="AF66" s="470"/>
      <c r="AG66" s="470"/>
      <c r="AH66" s="470"/>
      <c r="AI66" s="470"/>
      <c r="AJ66" s="471" t="s">
        <v>204</v>
      </c>
      <c r="AK66" s="472"/>
      <c r="AL66" s="472"/>
      <c r="AM66" s="472"/>
      <c r="AN66" s="472"/>
      <c r="AO66" s="472"/>
      <c r="AP66" s="472"/>
      <c r="AQ66" s="472"/>
      <c r="AR66" s="472"/>
      <c r="AS66" s="472"/>
      <c r="AT66" s="472"/>
      <c r="AU66" s="472"/>
      <c r="AV66" s="472"/>
      <c r="AW66" s="472"/>
      <c r="AX66" s="472"/>
      <c r="AY66" s="473"/>
      <c r="AZ66" s="483">
        <v>2150</v>
      </c>
      <c r="BA66" s="484"/>
      <c r="BB66" s="484"/>
      <c r="BC66" s="484"/>
      <c r="BD66" s="484"/>
      <c r="BE66" s="484"/>
      <c r="BF66" s="484"/>
      <c r="BG66" s="484"/>
      <c r="BH66" s="484"/>
      <c r="BI66" s="484"/>
      <c r="BJ66" s="484"/>
      <c r="BK66" s="484"/>
      <c r="BL66" s="484"/>
      <c r="BM66" s="484"/>
      <c r="BN66" s="484"/>
      <c r="BO66" s="484"/>
      <c r="BP66" s="484"/>
      <c r="BQ66" s="484"/>
      <c r="BR66" s="484"/>
      <c r="BS66" s="485"/>
      <c r="BT66" s="471" t="s">
        <v>24</v>
      </c>
      <c r="BU66" s="472"/>
      <c r="BV66" s="472"/>
      <c r="BW66" s="472"/>
      <c r="BX66" s="472"/>
      <c r="BY66" s="472"/>
      <c r="BZ66" s="472"/>
      <c r="CA66" s="472"/>
      <c r="CB66" s="472"/>
      <c r="CC66" s="472"/>
      <c r="CD66" s="472"/>
      <c r="CE66" s="472"/>
      <c r="CF66" s="472"/>
      <c r="CG66" s="472"/>
      <c r="CH66" s="472"/>
      <c r="CI66" s="472"/>
      <c r="CJ66" s="473"/>
      <c r="CK66" s="471" t="s">
        <v>24</v>
      </c>
      <c r="CL66" s="472"/>
      <c r="CM66" s="472"/>
      <c r="CN66" s="472"/>
      <c r="CO66" s="472"/>
      <c r="CP66" s="472"/>
      <c r="CQ66" s="472"/>
      <c r="CR66" s="472"/>
      <c r="CS66" s="472"/>
      <c r="CT66" s="472"/>
      <c r="CU66" s="472"/>
      <c r="CV66" s="472"/>
      <c r="CW66" s="472"/>
      <c r="CX66" s="472"/>
      <c r="CY66" s="472"/>
      <c r="CZ66" s="472"/>
      <c r="DA66" s="472"/>
    </row>
    <row r="67" spans="1:105" s="77" customFormat="1" ht="27.75" hidden="1" customHeight="1" x14ac:dyDescent="0.25">
      <c r="A67" s="469" t="s">
        <v>205</v>
      </c>
      <c r="B67" s="469"/>
      <c r="C67" s="469"/>
      <c r="D67" s="469"/>
      <c r="E67" s="469"/>
      <c r="F67" s="469"/>
      <c r="G67" s="469"/>
      <c r="H67" s="470" t="s">
        <v>206</v>
      </c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H67" s="470"/>
      <c r="AI67" s="470"/>
      <c r="AJ67" s="471" t="s">
        <v>207</v>
      </c>
      <c r="AK67" s="472"/>
      <c r="AL67" s="472"/>
      <c r="AM67" s="472"/>
      <c r="AN67" s="472"/>
      <c r="AO67" s="472"/>
      <c r="AP67" s="472"/>
      <c r="AQ67" s="472"/>
      <c r="AR67" s="472"/>
      <c r="AS67" s="472"/>
      <c r="AT67" s="472"/>
      <c r="AU67" s="472"/>
      <c r="AV67" s="472"/>
      <c r="AW67" s="472"/>
      <c r="AX67" s="472"/>
      <c r="AY67" s="473"/>
      <c r="AZ67" s="489">
        <v>49.5</v>
      </c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502"/>
      <c r="BT67" s="471" t="s">
        <v>24</v>
      </c>
      <c r="BU67" s="472"/>
      <c r="BV67" s="472"/>
      <c r="BW67" s="472"/>
      <c r="BX67" s="472"/>
      <c r="BY67" s="472"/>
      <c r="BZ67" s="472"/>
      <c r="CA67" s="472"/>
      <c r="CB67" s="472"/>
      <c r="CC67" s="472"/>
      <c r="CD67" s="472"/>
      <c r="CE67" s="472"/>
      <c r="CF67" s="472"/>
      <c r="CG67" s="472"/>
      <c r="CH67" s="472"/>
      <c r="CI67" s="472"/>
      <c r="CJ67" s="473"/>
      <c r="CK67" s="471" t="s">
        <v>24</v>
      </c>
      <c r="CL67" s="472"/>
      <c r="CM67" s="472"/>
      <c r="CN67" s="472"/>
      <c r="CO67" s="472"/>
      <c r="CP67" s="472"/>
      <c r="CQ67" s="472"/>
      <c r="CR67" s="472"/>
      <c r="CS67" s="472"/>
      <c r="CT67" s="472"/>
      <c r="CU67" s="472"/>
      <c r="CV67" s="472"/>
      <c r="CW67" s="472"/>
      <c r="CX67" s="472"/>
      <c r="CY67" s="472"/>
      <c r="CZ67" s="472"/>
      <c r="DA67" s="472"/>
    </row>
    <row r="68" spans="1:105" s="77" customFormat="1" ht="40.5" hidden="1" customHeight="1" x14ac:dyDescent="0.25">
      <c r="A68" s="469" t="s">
        <v>208</v>
      </c>
      <c r="B68" s="469"/>
      <c r="C68" s="469"/>
      <c r="D68" s="469"/>
      <c r="E68" s="469"/>
      <c r="F68" s="469"/>
      <c r="G68" s="469"/>
      <c r="H68" s="470" t="s">
        <v>209</v>
      </c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  <c r="AA68" s="470"/>
      <c r="AB68" s="470"/>
      <c r="AC68" s="470"/>
      <c r="AD68" s="470"/>
      <c r="AE68" s="470"/>
      <c r="AF68" s="470"/>
      <c r="AG68" s="470"/>
      <c r="AH68" s="470"/>
      <c r="AI68" s="470"/>
      <c r="AJ68" s="471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3"/>
      <c r="AZ68" s="503" t="s">
        <v>210</v>
      </c>
      <c r="BA68" s="504"/>
      <c r="BB68" s="504"/>
      <c r="BC68" s="504"/>
      <c r="BD68" s="504"/>
      <c r="BE68" s="504"/>
      <c r="BF68" s="504"/>
      <c r="BG68" s="504"/>
      <c r="BH68" s="504"/>
      <c r="BI68" s="504"/>
      <c r="BJ68" s="504"/>
      <c r="BK68" s="504"/>
      <c r="BL68" s="504"/>
      <c r="BM68" s="504"/>
      <c r="BN68" s="504"/>
      <c r="BO68" s="504"/>
      <c r="BP68" s="504"/>
      <c r="BQ68" s="504"/>
      <c r="BR68" s="504"/>
      <c r="BS68" s="505"/>
      <c r="BT68" s="471" t="s">
        <v>24</v>
      </c>
      <c r="BU68" s="472"/>
      <c r="BV68" s="472"/>
      <c r="BW68" s="472"/>
      <c r="BX68" s="472"/>
      <c r="BY68" s="472"/>
      <c r="BZ68" s="472"/>
      <c r="CA68" s="472"/>
      <c r="CB68" s="472"/>
      <c r="CC68" s="472"/>
      <c r="CD68" s="472"/>
      <c r="CE68" s="472"/>
      <c r="CF68" s="472"/>
      <c r="CG68" s="472"/>
      <c r="CH68" s="472"/>
      <c r="CI68" s="472"/>
      <c r="CJ68" s="473"/>
      <c r="CK68" s="471" t="s">
        <v>24</v>
      </c>
      <c r="CL68" s="472"/>
      <c r="CM68" s="472"/>
      <c r="CN68" s="472"/>
      <c r="CO68" s="472"/>
      <c r="CP68" s="472"/>
      <c r="CQ68" s="472"/>
      <c r="CR68" s="472"/>
      <c r="CS68" s="472"/>
      <c r="CT68" s="472"/>
      <c r="CU68" s="472"/>
      <c r="CV68" s="472"/>
      <c r="CW68" s="472"/>
      <c r="CX68" s="472"/>
      <c r="CY68" s="472"/>
      <c r="CZ68" s="472"/>
      <c r="DA68" s="472"/>
    </row>
    <row r="69" spans="1:105" s="77" customFormat="1" ht="27" hidden="1" customHeight="1" x14ac:dyDescent="0.25">
      <c r="A69" s="469" t="s">
        <v>5</v>
      </c>
      <c r="B69" s="469"/>
      <c r="C69" s="469"/>
      <c r="D69" s="469"/>
      <c r="E69" s="469"/>
      <c r="F69" s="469"/>
      <c r="G69" s="469"/>
      <c r="H69" s="470" t="s">
        <v>211</v>
      </c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1" t="s">
        <v>145</v>
      </c>
      <c r="AK69" s="472"/>
      <c r="AL69" s="472"/>
      <c r="AM69" s="472"/>
      <c r="AN69" s="472"/>
      <c r="AO69" s="472"/>
      <c r="AP69" s="472"/>
      <c r="AQ69" s="472"/>
      <c r="AR69" s="472"/>
      <c r="AS69" s="472"/>
      <c r="AT69" s="472"/>
      <c r="AU69" s="472"/>
      <c r="AV69" s="472"/>
      <c r="AW69" s="472"/>
      <c r="AX69" s="472"/>
      <c r="AY69" s="473"/>
      <c r="AZ69" s="471" t="s">
        <v>24</v>
      </c>
      <c r="BA69" s="472"/>
      <c r="BB69" s="472"/>
      <c r="BC69" s="472"/>
      <c r="BD69" s="472"/>
      <c r="BE69" s="472"/>
      <c r="BF69" s="472"/>
      <c r="BG69" s="472"/>
      <c r="BH69" s="472"/>
      <c r="BI69" s="472"/>
      <c r="BJ69" s="472"/>
      <c r="BK69" s="472"/>
      <c r="BL69" s="472"/>
      <c r="BM69" s="472"/>
      <c r="BN69" s="472"/>
      <c r="BO69" s="472"/>
      <c r="BP69" s="472"/>
      <c r="BQ69" s="472"/>
      <c r="BR69" s="472"/>
      <c r="BS69" s="473"/>
      <c r="BT69" s="471" t="s">
        <v>24</v>
      </c>
      <c r="BU69" s="472"/>
      <c r="BV69" s="472"/>
      <c r="BW69" s="472"/>
      <c r="BX69" s="472"/>
      <c r="BY69" s="472"/>
      <c r="BZ69" s="472"/>
      <c r="CA69" s="472"/>
      <c r="CB69" s="472"/>
      <c r="CC69" s="472"/>
      <c r="CD69" s="472"/>
      <c r="CE69" s="472"/>
      <c r="CF69" s="472"/>
      <c r="CG69" s="472"/>
      <c r="CH69" s="472"/>
      <c r="CI69" s="472"/>
      <c r="CJ69" s="473"/>
      <c r="CK69" s="471" t="s">
        <v>24</v>
      </c>
      <c r="CL69" s="472"/>
      <c r="CM69" s="472"/>
      <c r="CN69" s="472"/>
      <c r="CO69" s="472"/>
      <c r="CP69" s="472"/>
      <c r="CQ69" s="472"/>
      <c r="CR69" s="472"/>
      <c r="CS69" s="472"/>
      <c r="CT69" s="472"/>
      <c r="CU69" s="472"/>
      <c r="CV69" s="472"/>
      <c r="CW69" s="472"/>
      <c r="CX69" s="472"/>
      <c r="CY69" s="472"/>
      <c r="CZ69" s="472"/>
      <c r="DA69" s="472"/>
    </row>
    <row r="70" spans="1:105" s="77" customFormat="1" ht="39.75" hidden="1" customHeight="1" x14ac:dyDescent="0.25">
      <c r="A70" s="469" t="s">
        <v>117</v>
      </c>
      <c r="B70" s="469"/>
      <c r="C70" s="469"/>
      <c r="D70" s="469"/>
      <c r="E70" s="469"/>
      <c r="F70" s="469"/>
      <c r="G70" s="469"/>
      <c r="H70" s="470" t="s">
        <v>212</v>
      </c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  <c r="AA70" s="470"/>
      <c r="AB70" s="470"/>
      <c r="AC70" s="470"/>
      <c r="AD70" s="470"/>
      <c r="AE70" s="470"/>
      <c r="AF70" s="470"/>
      <c r="AG70" s="470"/>
      <c r="AH70" s="470"/>
      <c r="AI70" s="470"/>
      <c r="AJ70" s="471" t="s">
        <v>145</v>
      </c>
      <c r="AK70" s="472"/>
      <c r="AL70" s="472"/>
      <c r="AM70" s="472"/>
      <c r="AN70" s="472"/>
      <c r="AO70" s="472"/>
      <c r="AP70" s="472"/>
      <c r="AQ70" s="472"/>
      <c r="AR70" s="472"/>
      <c r="AS70" s="472"/>
      <c r="AT70" s="472"/>
      <c r="AU70" s="472"/>
      <c r="AV70" s="472"/>
      <c r="AW70" s="472"/>
      <c r="AX70" s="472"/>
      <c r="AY70" s="473"/>
      <c r="AZ70" s="471" t="s">
        <v>24</v>
      </c>
      <c r="BA70" s="472"/>
      <c r="BB70" s="472"/>
      <c r="BC70" s="472"/>
      <c r="BD70" s="472"/>
      <c r="BE70" s="472"/>
      <c r="BF70" s="472"/>
      <c r="BG70" s="472"/>
      <c r="BH70" s="472"/>
      <c r="BI70" s="472"/>
      <c r="BJ70" s="472"/>
      <c r="BK70" s="472"/>
      <c r="BL70" s="472"/>
      <c r="BM70" s="472"/>
      <c r="BN70" s="472"/>
      <c r="BO70" s="472"/>
      <c r="BP70" s="472"/>
      <c r="BQ70" s="472"/>
      <c r="BR70" s="472"/>
      <c r="BS70" s="473"/>
      <c r="BT70" s="471" t="s">
        <v>24</v>
      </c>
      <c r="BU70" s="472"/>
      <c r="BV70" s="472"/>
      <c r="BW70" s="472"/>
      <c r="BX70" s="472"/>
      <c r="BY70" s="472"/>
      <c r="BZ70" s="472"/>
      <c r="CA70" s="472"/>
      <c r="CB70" s="472"/>
      <c r="CC70" s="472"/>
      <c r="CD70" s="472"/>
      <c r="CE70" s="472"/>
      <c r="CF70" s="472"/>
      <c r="CG70" s="472"/>
      <c r="CH70" s="472"/>
      <c r="CI70" s="472"/>
      <c r="CJ70" s="473"/>
      <c r="CK70" s="471" t="s">
        <v>24</v>
      </c>
      <c r="CL70" s="472"/>
      <c r="CM70" s="472"/>
      <c r="CN70" s="472"/>
      <c r="CO70" s="472"/>
      <c r="CP70" s="472"/>
      <c r="CQ70" s="472"/>
      <c r="CR70" s="472"/>
      <c r="CS70" s="472"/>
      <c r="CT70" s="472"/>
      <c r="CU70" s="472"/>
      <c r="CV70" s="472"/>
      <c r="CW70" s="472"/>
      <c r="CX70" s="472"/>
      <c r="CY70" s="472"/>
      <c r="CZ70" s="472"/>
      <c r="DA70" s="472"/>
    </row>
    <row r="71" spans="1:105" s="77" customFormat="1" ht="13.8" hidden="1" x14ac:dyDescent="0.25">
      <c r="A71" s="468" t="s">
        <v>213</v>
      </c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  <c r="AM71" s="468"/>
      <c r="AN71" s="468"/>
      <c r="AO71" s="468"/>
      <c r="AP71" s="468"/>
      <c r="AQ71" s="468"/>
      <c r="AR71" s="468"/>
      <c r="AS71" s="468"/>
      <c r="AT71" s="468"/>
      <c r="AU71" s="468"/>
      <c r="AV71" s="468"/>
      <c r="AW71" s="468"/>
      <c r="AX71" s="468"/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</row>
    <row r="72" spans="1:105" s="77" customFormat="1" ht="40.5" hidden="1" customHeight="1" x14ac:dyDescent="0.25">
      <c r="A72" s="469" t="s">
        <v>0</v>
      </c>
      <c r="B72" s="469"/>
      <c r="C72" s="469"/>
      <c r="D72" s="469"/>
      <c r="E72" s="469"/>
      <c r="F72" s="469"/>
      <c r="G72" s="469"/>
      <c r="H72" s="470" t="s">
        <v>214</v>
      </c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1"/>
      <c r="AK72" s="472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73"/>
      <c r="AZ72" s="471"/>
      <c r="BA72" s="472"/>
      <c r="BB72" s="472"/>
      <c r="BC72" s="472"/>
      <c r="BD72" s="472"/>
      <c r="BE72" s="472"/>
      <c r="BF72" s="472"/>
      <c r="BG72" s="472"/>
      <c r="BH72" s="472"/>
      <c r="BI72" s="472"/>
      <c r="BJ72" s="472"/>
      <c r="BK72" s="472"/>
      <c r="BL72" s="472"/>
      <c r="BM72" s="472"/>
      <c r="BN72" s="472"/>
      <c r="BO72" s="472"/>
      <c r="BP72" s="472"/>
      <c r="BQ72" s="472"/>
      <c r="BR72" s="472"/>
      <c r="BS72" s="473"/>
      <c r="BT72" s="471"/>
      <c r="BU72" s="472"/>
      <c r="BV72" s="472"/>
      <c r="BW72" s="472"/>
      <c r="BX72" s="472"/>
      <c r="BY72" s="472"/>
      <c r="BZ72" s="472"/>
      <c r="CA72" s="472"/>
      <c r="CB72" s="472"/>
      <c r="CC72" s="472"/>
      <c r="CD72" s="472"/>
      <c r="CE72" s="472"/>
      <c r="CF72" s="472"/>
      <c r="CG72" s="472"/>
      <c r="CH72" s="472"/>
      <c r="CI72" s="472"/>
      <c r="CJ72" s="473"/>
      <c r="CK72" s="471"/>
      <c r="CL72" s="472"/>
      <c r="CM72" s="472"/>
      <c r="CN72" s="472"/>
      <c r="CO72" s="472"/>
      <c r="CP72" s="472"/>
      <c r="CQ72" s="472"/>
      <c r="CR72" s="472"/>
      <c r="CS72" s="472"/>
      <c r="CT72" s="472"/>
      <c r="CU72" s="472"/>
      <c r="CV72" s="472"/>
      <c r="CW72" s="472"/>
      <c r="CX72" s="472"/>
      <c r="CY72" s="472"/>
      <c r="CZ72" s="472"/>
      <c r="DA72" s="472"/>
    </row>
    <row r="73" spans="1:105" s="77" customFormat="1" ht="15" hidden="1" customHeight="1" x14ac:dyDescent="0.25">
      <c r="A73" s="469"/>
      <c r="B73" s="469"/>
      <c r="C73" s="469"/>
      <c r="D73" s="469"/>
      <c r="E73" s="469"/>
      <c r="F73" s="469"/>
      <c r="G73" s="469"/>
      <c r="H73" s="470" t="s">
        <v>180</v>
      </c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1"/>
      <c r="AK73" s="472"/>
      <c r="AL73" s="472"/>
      <c r="AM73" s="472"/>
      <c r="AN73" s="472"/>
      <c r="AO73" s="472"/>
      <c r="AP73" s="472"/>
      <c r="AQ73" s="472"/>
      <c r="AR73" s="472"/>
      <c r="AS73" s="472"/>
      <c r="AT73" s="472"/>
      <c r="AU73" s="472"/>
      <c r="AV73" s="472"/>
      <c r="AW73" s="472"/>
      <c r="AX73" s="472"/>
      <c r="AY73" s="473"/>
      <c r="AZ73" s="471"/>
      <c r="BA73" s="472"/>
      <c r="BB73" s="472"/>
      <c r="BC73" s="472"/>
      <c r="BD73" s="472"/>
      <c r="BE73" s="472"/>
      <c r="BF73" s="472"/>
      <c r="BG73" s="472"/>
      <c r="BH73" s="472"/>
      <c r="BI73" s="472"/>
      <c r="BJ73" s="472"/>
      <c r="BK73" s="472"/>
      <c r="BL73" s="472"/>
      <c r="BM73" s="472"/>
      <c r="BN73" s="472"/>
      <c r="BO73" s="472"/>
      <c r="BP73" s="472"/>
      <c r="BQ73" s="472"/>
      <c r="BR73" s="472"/>
      <c r="BS73" s="473"/>
      <c r="BT73" s="471"/>
      <c r="BU73" s="472"/>
      <c r="BV73" s="472"/>
      <c r="BW73" s="472"/>
      <c r="BX73" s="472"/>
      <c r="BY73" s="472"/>
      <c r="BZ73" s="472"/>
      <c r="CA73" s="472"/>
      <c r="CB73" s="472"/>
      <c r="CC73" s="472"/>
      <c r="CD73" s="472"/>
      <c r="CE73" s="472"/>
      <c r="CF73" s="472"/>
      <c r="CG73" s="472"/>
      <c r="CH73" s="472"/>
      <c r="CI73" s="472"/>
      <c r="CJ73" s="473"/>
      <c r="CK73" s="471"/>
      <c r="CL73" s="472"/>
      <c r="CM73" s="472"/>
      <c r="CN73" s="472"/>
      <c r="CO73" s="472"/>
      <c r="CP73" s="472"/>
      <c r="CQ73" s="472"/>
      <c r="CR73" s="472"/>
      <c r="CS73" s="472"/>
      <c r="CT73" s="472"/>
      <c r="CU73" s="472"/>
      <c r="CV73" s="472"/>
      <c r="CW73" s="472"/>
      <c r="CX73" s="472"/>
      <c r="CY73" s="472"/>
      <c r="CZ73" s="472"/>
      <c r="DA73" s="472"/>
    </row>
    <row r="74" spans="1:105" s="77" customFormat="1" ht="40.5" hidden="1" customHeight="1" x14ac:dyDescent="0.25">
      <c r="A74" s="469" t="s">
        <v>143</v>
      </c>
      <c r="B74" s="469"/>
      <c r="C74" s="469"/>
      <c r="D74" s="469"/>
      <c r="E74" s="469"/>
      <c r="F74" s="469"/>
      <c r="G74" s="469"/>
      <c r="H74" s="470" t="s">
        <v>215</v>
      </c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1" t="s">
        <v>167</v>
      </c>
      <c r="AK74" s="472"/>
      <c r="AL74" s="472"/>
      <c r="AM74" s="472"/>
      <c r="AN74" s="472"/>
      <c r="AO74" s="472"/>
      <c r="AP74" s="472"/>
      <c r="AQ74" s="472"/>
      <c r="AR74" s="472"/>
      <c r="AS74" s="472"/>
      <c r="AT74" s="472"/>
      <c r="AU74" s="472"/>
      <c r="AV74" s="472"/>
      <c r="AW74" s="472"/>
      <c r="AX74" s="472"/>
      <c r="AY74" s="473"/>
      <c r="AZ74" s="471"/>
      <c r="BA74" s="472"/>
      <c r="BB74" s="472"/>
      <c r="BC74" s="472"/>
      <c r="BD74" s="472"/>
      <c r="BE74" s="472"/>
      <c r="BF74" s="472"/>
      <c r="BG74" s="472"/>
      <c r="BH74" s="472"/>
      <c r="BI74" s="472"/>
      <c r="BJ74" s="472"/>
      <c r="BK74" s="472"/>
      <c r="BL74" s="472"/>
      <c r="BM74" s="472"/>
      <c r="BN74" s="472"/>
      <c r="BO74" s="472"/>
      <c r="BP74" s="472"/>
      <c r="BQ74" s="472"/>
      <c r="BR74" s="472"/>
      <c r="BS74" s="473"/>
      <c r="BT74" s="471"/>
      <c r="BU74" s="472"/>
      <c r="BV74" s="472"/>
      <c r="BW74" s="472"/>
      <c r="BX74" s="472"/>
      <c r="BY74" s="472"/>
      <c r="BZ74" s="472"/>
      <c r="CA74" s="472"/>
      <c r="CB74" s="472"/>
      <c r="CC74" s="472"/>
      <c r="CD74" s="472"/>
      <c r="CE74" s="472"/>
      <c r="CF74" s="472"/>
      <c r="CG74" s="472"/>
      <c r="CH74" s="472"/>
      <c r="CI74" s="472"/>
      <c r="CJ74" s="473"/>
      <c r="CK74" s="471"/>
      <c r="CL74" s="472"/>
      <c r="CM74" s="472"/>
      <c r="CN74" s="472"/>
      <c r="CO74" s="472"/>
      <c r="CP74" s="472"/>
      <c r="CQ74" s="472"/>
      <c r="CR74" s="472"/>
      <c r="CS74" s="472"/>
      <c r="CT74" s="472"/>
      <c r="CU74" s="472"/>
      <c r="CV74" s="472"/>
      <c r="CW74" s="472"/>
      <c r="CX74" s="472"/>
      <c r="CY74" s="472"/>
      <c r="CZ74" s="472"/>
      <c r="DA74" s="472"/>
    </row>
    <row r="75" spans="1:105" s="77" customFormat="1" ht="27.75" hidden="1" customHeight="1" x14ac:dyDescent="0.25">
      <c r="A75" s="469" t="s">
        <v>216</v>
      </c>
      <c r="B75" s="469"/>
      <c r="C75" s="469"/>
      <c r="D75" s="469"/>
      <c r="E75" s="469"/>
      <c r="F75" s="469"/>
      <c r="G75" s="469"/>
      <c r="H75" s="470" t="s">
        <v>217</v>
      </c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1" t="s">
        <v>167</v>
      </c>
      <c r="AK75" s="472"/>
      <c r="AL75" s="472"/>
      <c r="AM75" s="472"/>
      <c r="AN75" s="472"/>
      <c r="AO75" s="472"/>
      <c r="AP75" s="472"/>
      <c r="AQ75" s="472"/>
      <c r="AR75" s="472"/>
      <c r="AS75" s="472"/>
      <c r="AT75" s="472"/>
      <c r="AU75" s="472"/>
      <c r="AV75" s="472"/>
      <c r="AW75" s="472"/>
      <c r="AX75" s="472"/>
      <c r="AY75" s="473"/>
      <c r="AZ75" s="471"/>
      <c r="BA75" s="472"/>
      <c r="BB75" s="472"/>
      <c r="BC75" s="472"/>
      <c r="BD75" s="472"/>
      <c r="BE75" s="472"/>
      <c r="BF75" s="472"/>
      <c r="BG75" s="472"/>
      <c r="BH75" s="472"/>
      <c r="BI75" s="472"/>
      <c r="BJ75" s="472"/>
      <c r="BK75" s="472"/>
      <c r="BL75" s="472"/>
      <c r="BM75" s="472"/>
      <c r="BN75" s="472"/>
      <c r="BO75" s="472"/>
      <c r="BP75" s="472"/>
      <c r="BQ75" s="472"/>
      <c r="BR75" s="472"/>
      <c r="BS75" s="473"/>
      <c r="BT75" s="471"/>
      <c r="BU75" s="472"/>
      <c r="BV75" s="472"/>
      <c r="BW75" s="472"/>
      <c r="BX75" s="472"/>
      <c r="BY75" s="472"/>
      <c r="BZ75" s="472"/>
      <c r="CA75" s="472"/>
      <c r="CB75" s="472"/>
      <c r="CC75" s="472"/>
      <c r="CD75" s="472"/>
      <c r="CE75" s="472"/>
      <c r="CF75" s="472"/>
      <c r="CG75" s="472"/>
      <c r="CH75" s="472"/>
      <c r="CI75" s="472"/>
      <c r="CJ75" s="473"/>
      <c r="CK75" s="471"/>
      <c r="CL75" s="472"/>
      <c r="CM75" s="472"/>
      <c r="CN75" s="472"/>
      <c r="CO75" s="472"/>
      <c r="CP75" s="472"/>
      <c r="CQ75" s="472"/>
      <c r="CR75" s="472"/>
      <c r="CS75" s="472"/>
      <c r="CT75" s="472"/>
      <c r="CU75" s="472"/>
      <c r="CV75" s="472"/>
      <c r="CW75" s="472"/>
      <c r="CX75" s="472"/>
      <c r="CY75" s="472"/>
      <c r="CZ75" s="472"/>
      <c r="DA75" s="472"/>
    </row>
    <row r="76" spans="1:105" s="77" customFormat="1" ht="15" hidden="1" customHeight="1" x14ac:dyDescent="0.25">
      <c r="A76" s="469"/>
      <c r="B76" s="469"/>
      <c r="C76" s="469"/>
      <c r="D76" s="469"/>
      <c r="E76" s="469"/>
      <c r="F76" s="469"/>
      <c r="G76" s="469"/>
      <c r="H76" s="470" t="s">
        <v>218</v>
      </c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1" t="s">
        <v>167</v>
      </c>
      <c r="AK76" s="472"/>
      <c r="AL76" s="472"/>
      <c r="AM76" s="472"/>
      <c r="AN76" s="472"/>
      <c r="AO76" s="472"/>
      <c r="AP76" s="472"/>
      <c r="AQ76" s="472"/>
      <c r="AR76" s="472"/>
      <c r="AS76" s="472"/>
      <c r="AT76" s="472"/>
      <c r="AU76" s="472"/>
      <c r="AV76" s="472"/>
      <c r="AW76" s="472"/>
      <c r="AX76" s="472"/>
      <c r="AY76" s="473"/>
      <c r="AZ76" s="471"/>
      <c r="BA76" s="472"/>
      <c r="BB76" s="472"/>
      <c r="BC76" s="472"/>
      <c r="BD76" s="472"/>
      <c r="BE76" s="472"/>
      <c r="BF76" s="472"/>
      <c r="BG76" s="472"/>
      <c r="BH76" s="472"/>
      <c r="BI76" s="472"/>
      <c r="BJ76" s="472"/>
      <c r="BK76" s="472"/>
      <c r="BL76" s="472"/>
      <c r="BM76" s="472"/>
      <c r="BN76" s="472"/>
      <c r="BO76" s="472"/>
      <c r="BP76" s="472"/>
      <c r="BQ76" s="472"/>
      <c r="BR76" s="472"/>
      <c r="BS76" s="473"/>
      <c r="BT76" s="471"/>
      <c r="BU76" s="472"/>
      <c r="BV76" s="472"/>
      <c r="BW76" s="472"/>
      <c r="BX76" s="472"/>
      <c r="BY76" s="472"/>
      <c r="BZ76" s="472"/>
      <c r="CA76" s="472"/>
      <c r="CB76" s="472"/>
      <c r="CC76" s="472"/>
      <c r="CD76" s="472"/>
      <c r="CE76" s="472"/>
      <c r="CF76" s="472"/>
      <c r="CG76" s="472"/>
      <c r="CH76" s="472"/>
      <c r="CI76" s="472"/>
      <c r="CJ76" s="473"/>
      <c r="CK76" s="471"/>
      <c r="CL76" s="472"/>
      <c r="CM76" s="472"/>
      <c r="CN76" s="472"/>
      <c r="CO76" s="472"/>
      <c r="CP76" s="472"/>
      <c r="CQ76" s="472"/>
      <c r="CR76" s="472"/>
      <c r="CS76" s="472"/>
      <c r="CT76" s="472"/>
      <c r="CU76" s="472"/>
      <c r="CV76" s="472"/>
      <c r="CW76" s="472"/>
      <c r="CX76" s="472"/>
      <c r="CY76" s="472"/>
      <c r="CZ76" s="472"/>
      <c r="DA76" s="472"/>
    </row>
    <row r="77" spans="1:105" s="77" customFormat="1" ht="15" hidden="1" customHeight="1" x14ac:dyDescent="0.25">
      <c r="A77" s="469"/>
      <c r="B77" s="469"/>
      <c r="C77" s="469"/>
      <c r="D77" s="469"/>
      <c r="E77" s="469"/>
      <c r="F77" s="469"/>
      <c r="G77" s="469"/>
      <c r="H77" s="470" t="s">
        <v>219</v>
      </c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1" t="s">
        <v>167</v>
      </c>
      <c r="AK77" s="472"/>
      <c r="AL77" s="472"/>
      <c r="AM77" s="472"/>
      <c r="AN77" s="472"/>
      <c r="AO77" s="472"/>
      <c r="AP77" s="472"/>
      <c r="AQ77" s="472"/>
      <c r="AR77" s="472"/>
      <c r="AS77" s="472"/>
      <c r="AT77" s="472"/>
      <c r="AU77" s="472"/>
      <c r="AV77" s="472"/>
      <c r="AW77" s="472"/>
      <c r="AX77" s="472"/>
      <c r="AY77" s="473"/>
      <c r="AZ77" s="471"/>
      <c r="BA77" s="472"/>
      <c r="BB77" s="472"/>
      <c r="BC77" s="472"/>
      <c r="BD77" s="472"/>
      <c r="BE77" s="472"/>
      <c r="BF77" s="472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3"/>
      <c r="BT77" s="471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2"/>
      <c r="CG77" s="472"/>
      <c r="CH77" s="472"/>
      <c r="CI77" s="472"/>
      <c r="CJ77" s="473"/>
      <c r="CK77" s="471"/>
      <c r="CL77" s="472"/>
      <c r="CM77" s="472"/>
      <c r="CN77" s="472"/>
      <c r="CO77" s="472"/>
      <c r="CP77" s="472"/>
      <c r="CQ77" s="472"/>
      <c r="CR77" s="472"/>
      <c r="CS77" s="472"/>
      <c r="CT77" s="472"/>
      <c r="CU77" s="472"/>
      <c r="CV77" s="472"/>
      <c r="CW77" s="472"/>
      <c r="CX77" s="472"/>
      <c r="CY77" s="472"/>
      <c r="CZ77" s="472"/>
      <c r="DA77" s="472"/>
    </row>
    <row r="78" spans="1:105" s="77" customFormat="1" ht="15" hidden="1" customHeight="1" x14ac:dyDescent="0.25">
      <c r="A78" s="469" t="s">
        <v>220</v>
      </c>
      <c r="B78" s="469"/>
      <c r="C78" s="469"/>
      <c r="D78" s="469"/>
      <c r="E78" s="469"/>
      <c r="F78" s="469"/>
      <c r="G78" s="469"/>
      <c r="H78" s="470" t="s">
        <v>221</v>
      </c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1" t="s">
        <v>167</v>
      </c>
      <c r="AK78" s="472"/>
      <c r="AL78" s="472"/>
      <c r="AM78" s="472"/>
      <c r="AN78" s="472"/>
      <c r="AO78" s="472"/>
      <c r="AP78" s="472"/>
      <c r="AQ78" s="472"/>
      <c r="AR78" s="472"/>
      <c r="AS78" s="472"/>
      <c r="AT78" s="472"/>
      <c r="AU78" s="472"/>
      <c r="AV78" s="472"/>
      <c r="AW78" s="472"/>
      <c r="AX78" s="472"/>
      <c r="AY78" s="473"/>
      <c r="AZ78" s="471"/>
      <c r="BA78" s="472"/>
      <c r="BB78" s="472"/>
      <c r="BC78" s="472"/>
      <c r="BD78" s="472"/>
      <c r="BE78" s="472"/>
      <c r="BF78" s="472"/>
      <c r="BG78" s="472"/>
      <c r="BH78" s="472"/>
      <c r="BI78" s="472"/>
      <c r="BJ78" s="472"/>
      <c r="BK78" s="472"/>
      <c r="BL78" s="472"/>
      <c r="BM78" s="472"/>
      <c r="BN78" s="472"/>
      <c r="BO78" s="472"/>
      <c r="BP78" s="472"/>
      <c r="BQ78" s="472"/>
      <c r="BR78" s="472"/>
      <c r="BS78" s="473"/>
      <c r="BT78" s="471"/>
      <c r="BU78" s="472"/>
      <c r="BV78" s="472"/>
      <c r="BW78" s="472"/>
      <c r="BX78" s="472"/>
      <c r="BY78" s="472"/>
      <c r="BZ78" s="472"/>
      <c r="CA78" s="472"/>
      <c r="CB78" s="472"/>
      <c r="CC78" s="472"/>
      <c r="CD78" s="472"/>
      <c r="CE78" s="472"/>
      <c r="CF78" s="472"/>
      <c r="CG78" s="472"/>
      <c r="CH78" s="472"/>
      <c r="CI78" s="472"/>
      <c r="CJ78" s="473"/>
      <c r="CK78" s="471"/>
      <c r="CL78" s="472"/>
      <c r="CM78" s="472"/>
      <c r="CN78" s="472"/>
      <c r="CO78" s="472"/>
      <c r="CP78" s="472"/>
      <c r="CQ78" s="472"/>
      <c r="CR78" s="472"/>
      <c r="CS78" s="472"/>
      <c r="CT78" s="472"/>
      <c r="CU78" s="472"/>
      <c r="CV78" s="472"/>
      <c r="CW78" s="472"/>
      <c r="CX78" s="472"/>
      <c r="CY78" s="472"/>
      <c r="CZ78" s="472"/>
      <c r="DA78" s="472"/>
    </row>
    <row r="79" spans="1:105" s="77" customFormat="1" ht="15" hidden="1" customHeight="1" x14ac:dyDescent="0.25">
      <c r="A79" s="469"/>
      <c r="B79" s="469"/>
      <c r="C79" s="469"/>
      <c r="D79" s="469"/>
      <c r="E79" s="469"/>
      <c r="F79" s="469"/>
      <c r="G79" s="469"/>
      <c r="H79" s="470" t="s">
        <v>218</v>
      </c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1" t="s">
        <v>167</v>
      </c>
      <c r="AK79" s="472"/>
      <c r="AL79" s="472"/>
      <c r="AM79" s="472"/>
      <c r="AN79" s="472"/>
      <c r="AO79" s="472"/>
      <c r="AP79" s="472"/>
      <c r="AQ79" s="472"/>
      <c r="AR79" s="472"/>
      <c r="AS79" s="472"/>
      <c r="AT79" s="472"/>
      <c r="AU79" s="472"/>
      <c r="AV79" s="472"/>
      <c r="AW79" s="472"/>
      <c r="AX79" s="472"/>
      <c r="AY79" s="473"/>
      <c r="AZ79" s="471"/>
      <c r="BA79" s="472"/>
      <c r="BB79" s="472"/>
      <c r="BC79" s="472"/>
      <c r="BD79" s="472"/>
      <c r="BE79" s="472"/>
      <c r="BF79" s="472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3"/>
      <c r="BT79" s="471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2"/>
      <c r="CG79" s="472"/>
      <c r="CH79" s="472"/>
      <c r="CI79" s="472"/>
      <c r="CJ79" s="473"/>
      <c r="CK79" s="471"/>
      <c r="CL79" s="472"/>
      <c r="CM79" s="472"/>
      <c r="CN79" s="472"/>
      <c r="CO79" s="472"/>
      <c r="CP79" s="472"/>
      <c r="CQ79" s="472"/>
      <c r="CR79" s="472"/>
      <c r="CS79" s="472"/>
      <c r="CT79" s="472"/>
      <c r="CU79" s="472"/>
      <c r="CV79" s="472"/>
      <c r="CW79" s="472"/>
      <c r="CX79" s="472"/>
      <c r="CY79" s="472"/>
      <c r="CZ79" s="472"/>
      <c r="DA79" s="472"/>
    </row>
    <row r="80" spans="1:105" s="77" customFormat="1" ht="15" hidden="1" customHeight="1" x14ac:dyDescent="0.25">
      <c r="A80" s="469"/>
      <c r="B80" s="469"/>
      <c r="C80" s="469"/>
      <c r="D80" s="469"/>
      <c r="E80" s="469"/>
      <c r="F80" s="469"/>
      <c r="G80" s="469"/>
      <c r="H80" s="470" t="s">
        <v>219</v>
      </c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1" t="s">
        <v>167</v>
      </c>
      <c r="AK80" s="472"/>
      <c r="AL80" s="472"/>
      <c r="AM80" s="472"/>
      <c r="AN80" s="472"/>
      <c r="AO80" s="472"/>
      <c r="AP80" s="472"/>
      <c r="AQ80" s="472"/>
      <c r="AR80" s="472"/>
      <c r="AS80" s="472"/>
      <c r="AT80" s="472"/>
      <c r="AU80" s="472"/>
      <c r="AV80" s="472"/>
      <c r="AW80" s="472"/>
      <c r="AX80" s="472"/>
      <c r="AY80" s="473"/>
      <c r="AZ80" s="471"/>
      <c r="BA80" s="472"/>
      <c r="BB80" s="472"/>
      <c r="BC80" s="472"/>
      <c r="BD80" s="472"/>
      <c r="BE80" s="472"/>
      <c r="BF80" s="472"/>
      <c r="BG80" s="472"/>
      <c r="BH80" s="472"/>
      <c r="BI80" s="472"/>
      <c r="BJ80" s="472"/>
      <c r="BK80" s="472"/>
      <c r="BL80" s="472"/>
      <c r="BM80" s="472"/>
      <c r="BN80" s="472"/>
      <c r="BO80" s="472"/>
      <c r="BP80" s="472"/>
      <c r="BQ80" s="472"/>
      <c r="BR80" s="472"/>
      <c r="BS80" s="473"/>
      <c r="BT80" s="471"/>
      <c r="BU80" s="472"/>
      <c r="BV80" s="472"/>
      <c r="BW80" s="472"/>
      <c r="BX80" s="472"/>
      <c r="BY80" s="472"/>
      <c r="BZ80" s="472"/>
      <c r="CA80" s="472"/>
      <c r="CB80" s="472"/>
      <c r="CC80" s="472"/>
      <c r="CD80" s="472"/>
      <c r="CE80" s="472"/>
      <c r="CF80" s="472"/>
      <c r="CG80" s="472"/>
      <c r="CH80" s="472"/>
      <c r="CI80" s="472"/>
      <c r="CJ80" s="473"/>
      <c r="CK80" s="471"/>
      <c r="CL80" s="472"/>
      <c r="CM80" s="472"/>
      <c r="CN80" s="472"/>
      <c r="CO80" s="472"/>
      <c r="CP80" s="472"/>
      <c r="CQ80" s="472"/>
      <c r="CR80" s="472"/>
      <c r="CS80" s="472"/>
      <c r="CT80" s="472"/>
      <c r="CU80" s="472"/>
      <c r="CV80" s="472"/>
      <c r="CW80" s="472"/>
      <c r="CX80" s="472"/>
      <c r="CY80" s="472"/>
      <c r="CZ80" s="472"/>
      <c r="DA80" s="472"/>
    </row>
    <row r="81" spans="1:105" s="77" customFormat="1" ht="15" hidden="1" customHeight="1" x14ac:dyDescent="0.25">
      <c r="A81" s="469"/>
      <c r="B81" s="469"/>
      <c r="C81" s="469"/>
      <c r="D81" s="469"/>
      <c r="E81" s="469"/>
      <c r="F81" s="469"/>
      <c r="G81" s="469"/>
      <c r="H81" s="470" t="s">
        <v>180</v>
      </c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1" t="s">
        <v>167</v>
      </c>
      <c r="AK81" s="472"/>
      <c r="AL81" s="472"/>
      <c r="AM81" s="472"/>
      <c r="AN81" s="472"/>
      <c r="AO81" s="472"/>
      <c r="AP81" s="472"/>
      <c r="AQ81" s="472"/>
      <c r="AR81" s="472"/>
      <c r="AS81" s="472"/>
      <c r="AT81" s="472"/>
      <c r="AU81" s="472"/>
      <c r="AV81" s="472"/>
      <c r="AW81" s="472"/>
      <c r="AX81" s="472"/>
      <c r="AY81" s="473"/>
      <c r="AZ81" s="471"/>
      <c r="BA81" s="472"/>
      <c r="BB81" s="472"/>
      <c r="BC81" s="472"/>
      <c r="BD81" s="472"/>
      <c r="BE81" s="472"/>
      <c r="BF81" s="472"/>
      <c r="BG81" s="472"/>
      <c r="BH81" s="472"/>
      <c r="BI81" s="472"/>
      <c r="BJ81" s="472"/>
      <c r="BK81" s="472"/>
      <c r="BL81" s="472"/>
      <c r="BM81" s="472"/>
      <c r="BN81" s="472"/>
      <c r="BO81" s="472"/>
      <c r="BP81" s="472"/>
      <c r="BQ81" s="472"/>
      <c r="BR81" s="472"/>
      <c r="BS81" s="473"/>
      <c r="BT81" s="471"/>
      <c r="BU81" s="472"/>
      <c r="BV81" s="472"/>
      <c r="BW81" s="472"/>
      <c r="BX81" s="472"/>
      <c r="BY81" s="472"/>
      <c r="BZ81" s="472"/>
      <c r="CA81" s="472"/>
      <c r="CB81" s="472"/>
      <c r="CC81" s="472"/>
      <c r="CD81" s="472"/>
      <c r="CE81" s="472"/>
      <c r="CF81" s="472"/>
      <c r="CG81" s="472"/>
      <c r="CH81" s="472"/>
      <c r="CI81" s="472"/>
      <c r="CJ81" s="473"/>
      <c r="CK81" s="471"/>
      <c r="CL81" s="472"/>
      <c r="CM81" s="472"/>
      <c r="CN81" s="472"/>
      <c r="CO81" s="472"/>
      <c r="CP81" s="472"/>
      <c r="CQ81" s="472"/>
      <c r="CR81" s="472"/>
      <c r="CS81" s="472"/>
      <c r="CT81" s="472"/>
      <c r="CU81" s="472"/>
      <c r="CV81" s="472"/>
      <c r="CW81" s="472"/>
      <c r="CX81" s="472"/>
      <c r="CY81" s="472"/>
      <c r="CZ81" s="472"/>
      <c r="DA81" s="472"/>
    </row>
    <row r="82" spans="1:105" s="77" customFormat="1" ht="120" hidden="1" customHeight="1" x14ac:dyDescent="0.25">
      <c r="A82" s="469" t="s">
        <v>222</v>
      </c>
      <c r="B82" s="469"/>
      <c r="C82" s="469"/>
      <c r="D82" s="469"/>
      <c r="E82" s="469"/>
      <c r="F82" s="469"/>
      <c r="G82" s="469"/>
      <c r="H82" s="470" t="s">
        <v>223</v>
      </c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1" t="s">
        <v>167</v>
      </c>
      <c r="AK82" s="472"/>
      <c r="AL82" s="472"/>
      <c r="AM82" s="472"/>
      <c r="AN82" s="472"/>
      <c r="AO82" s="472"/>
      <c r="AP82" s="472"/>
      <c r="AQ82" s="472"/>
      <c r="AR82" s="472"/>
      <c r="AS82" s="472"/>
      <c r="AT82" s="472"/>
      <c r="AU82" s="472"/>
      <c r="AV82" s="472"/>
      <c r="AW82" s="472"/>
      <c r="AX82" s="472"/>
      <c r="AY82" s="473"/>
      <c r="AZ82" s="471"/>
      <c r="BA82" s="472"/>
      <c r="BB82" s="472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2"/>
      <c r="BO82" s="472"/>
      <c r="BP82" s="472"/>
      <c r="BQ82" s="472"/>
      <c r="BR82" s="472"/>
      <c r="BS82" s="473"/>
      <c r="BT82" s="471"/>
      <c r="BU82" s="472"/>
      <c r="BV82" s="472"/>
      <c r="BW82" s="472"/>
      <c r="BX82" s="472"/>
      <c r="BY82" s="472"/>
      <c r="BZ82" s="472"/>
      <c r="CA82" s="472"/>
      <c r="CB82" s="472"/>
      <c r="CC82" s="472"/>
      <c r="CD82" s="472"/>
      <c r="CE82" s="472"/>
      <c r="CF82" s="472"/>
      <c r="CG82" s="472"/>
      <c r="CH82" s="472"/>
      <c r="CI82" s="472"/>
      <c r="CJ82" s="473"/>
      <c r="CK82" s="471"/>
      <c r="CL82" s="472"/>
      <c r="CM82" s="472"/>
      <c r="CN82" s="472"/>
      <c r="CO82" s="472"/>
      <c r="CP82" s="472"/>
      <c r="CQ82" s="472"/>
      <c r="CR82" s="472"/>
      <c r="CS82" s="472"/>
      <c r="CT82" s="472"/>
      <c r="CU82" s="472"/>
      <c r="CV82" s="472"/>
      <c r="CW82" s="472"/>
      <c r="CX82" s="472"/>
      <c r="CY82" s="472"/>
      <c r="CZ82" s="472"/>
      <c r="DA82" s="472"/>
    </row>
    <row r="83" spans="1:105" s="77" customFormat="1" ht="27.75" hidden="1" customHeight="1" x14ac:dyDescent="0.25">
      <c r="A83" s="469" t="s">
        <v>224</v>
      </c>
      <c r="B83" s="469"/>
      <c r="C83" s="469"/>
      <c r="D83" s="469"/>
      <c r="E83" s="469"/>
      <c r="F83" s="469"/>
      <c r="G83" s="469"/>
      <c r="H83" s="470" t="s">
        <v>217</v>
      </c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H83" s="470"/>
      <c r="AI83" s="470"/>
      <c r="AJ83" s="471" t="s">
        <v>167</v>
      </c>
      <c r="AK83" s="472"/>
      <c r="AL83" s="472"/>
      <c r="AM83" s="472"/>
      <c r="AN83" s="472"/>
      <c r="AO83" s="472"/>
      <c r="AP83" s="472"/>
      <c r="AQ83" s="472"/>
      <c r="AR83" s="472"/>
      <c r="AS83" s="472"/>
      <c r="AT83" s="472"/>
      <c r="AU83" s="472"/>
      <c r="AV83" s="472"/>
      <c r="AW83" s="472"/>
      <c r="AX83" s="472"/>
      <c r="AY83" s="473"/>
      <c r="AZ83" s="471"/>
      <c r="BA83" s="472"/>
      <c r="BB83" s="472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2"/>
      <c r="BO83" s="472"/>
      <c r="BP83" s="472"/>
      <c r="BQ83" s="472"/>
      <c r="BR83" s="472"/>
      <c r="BS83" s="473"/>
      <c r="BT83" s="471"/>
      <c r="BU83" s="472"/>
      <c r="BV83" s="472"/>
      <c r="BW83" s="472"/>
      <c r="BX83" s="472"/>
      <c r="BY83" s="472"/>
      <c r="BZ83" s="472"/>
      <c r="CA83" s="472"/>
      <c r="CB83" s="472"/>
      <c r="CC83" s="472"/>
      <c r="CD83" s="472"/>
      <c r="CE83" s="472"/>
      <c r="CF83" s="472"/>
      <c r="CG83" s="472"/>
      <c r="CH83" s="472"/>
      <c r="CI83" s="472"/>
      <c r="CJ83" s="473"/>
      <c r="CK83" s="471"/>
      <c r="CL83" s="472"/>
      <c r="CM83" s="472"/>
      <c r="CN83" s="472"/>
      <c r="CO83" s="472"/>
      <c r="CP83" s="472"/>
      <c r="CQ83" s="472"/>
      <c r="CR83" s="472"/>
      <c r="CS83" s="472"/>
      <c r="CT83" s="472"/>
      <c r="CU83" s="472"/>
      <c r="CV83" s="472"/>
      <c r="CW83" s="472"/>
      <c r="CX83" s="472"/>
      <c r="CY83" s="472"/>
      <c r="CZ83" s="472"/>
      <c r="DA83" s="472"/>
    </row>
    <row r="84" spans="1:105" s="77" customFormat="1" ht="15" hidden="1" customHeight="1" x14ac:dyDescent="0.25">
      <c r="A84" s="469"/>
      <c r="B84" s="469"/>
      <c r="C84" s="469"/>
      <c r="D84" s="469"/>
      <c r="E84" s="469"/>
      <c r="F84" s="469"/>
      <c r="G84" s="469"/>
      <c r="H84" s="470" t="s">
        <v>218</v>
      </c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1" t="s">
        <v>167</v>
      </c>
      <c r="AK84" s="472"/>
      <c r="AL84" s="472"/>
      <c r="AM84" s="472"/>
      <c r="AN84" s="472"/>
      <c r="AO84" s="472"/>
      <c r="AP84" s="472"/>
      <c r="AQ84" s="472"/>
      <c r="AR84" s="472"/>
      <c r="AS84" s="472"/>
      <c r="AT84" s="472"/>
      <c r="AU84" s="472"/>
      <c r="AV84" s="472"/>
      <c r="AW84" s="472"/>
      <c r="AX84" s="472"/>
      <c r="AY84" s="473"/>
      <c r="AZ84" s="471"/>
      <c r="BA84" s="472"/>
      <c r="BB84" s="472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2"/>
      <c r="BO84" s="472"/>
      <c r="BP84" s="472"/>
      <c r="BQ84" s="472"/>
      <c r="BR84" s="472"/>
      <c r="BS84" s="473"/>
      <c r="BT84" s="471"/>
      <c r="BU84" s="472"/>
      <c r="BV84" s="472"/>
      <c r="BW84" s="472"/>
      <c r="BX84" s="472"/>
      <c r="BY84" s="472"/>
      <c r="BZ84" s="472"/>
      <c r="CA84" s="472"/>
      <c r="CB84" s="472"/>
      <c r="CC84" s="472"/>
      <c r="CD84" s="472"/>
      <c r="CE84" s="472"/>
      <c r="CF84" s="472"/>
      <c r="CG84" s="472"/>
      <c r="CH84" s="472"/>
      <c r="CI84" s="472"/>
      <c r="CJ84" s="473"/>
      <c r="CK84" s="471"/>
      <c r="CL84" s="472"/>
      <c r="CM84" s="472"/>
      <c r="CN84" s="472"/>
      <c r="CO84" s="472"/>
      <c r="CP84" s="472"/>
      <c r="CQ84" s="472"/>
      <c r="CR84" s="472"/>
      <c r="CS84" s="472"/>
      <c r="CT84" s="472"/>
      <c r="CU84" s="472"/>
      <c r="CV84" s="472"/>
      <c r="CW84" s="472"/>
      <c r="CX84" s="472"/>
      <c r="CY84" s="472"/>
      <c r="CZ84" s="472"/>
      <c r="DA84" s="472"/>
    </row>
    <row r="85" spans="1:105" s="77" customFormat="1" ht="15" hidden="1" customHeight="1" x14ac:dyDescent="0.25">
      <c r="A85" s="469"/>
      <c r="B85" s="469"/>
      <c r="C85" s="469"/>
      <c r="D85" s="469"/>
      <c r="E85" s="469"/>
      <c r="F85" s="469"/>
      <c r="G85" s="469"/>
      <c r="H85" s="470" t="s">
        <v>219</v>
      </c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1" t="s">
        <v>167</v>
      </c>
      <c r="AK85" s="472"/>
      <c r="AL85" s="472"/>
      <c r="AM85" s="472"/>
      <c r="AN85" s="472"/>
      <c r="AO85" s="472"/>
      <c r="AP85" s="472"/>
      <c r="AQ85" s="472"/>
      <c r="AR85" s="472"/>
      <c r="AS85" s="472"/>
      <c r="AT85" s="472"/>
      <c r="AU85" s="472"/>
      <c r="AV85" s="472"/>
      <c r="AW85" s="472"/>
      <c r="AX85" s="472"/>
      <c r="AY85" s="473"/>
      <c r="AZ85" s="471"/>
      <c r="BA85" s="472"/>
      <c r="BB85" s="472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2"/>
      <c r="BO85" s="472"/>
      <c r="BP85" s="472"/>
      <c r="BQ85" s="472"/>
      <c r="BR85" s="472"/>
      <c r="BS85" s="473"/>
      <c r="BT85" s="471"/>
      <c r="BU85" s="472"/>
      <c r="BV85" s="472"/>
      <c r="BW85" s="472"/>
      <c r="BX85" s="472"/>
      <c r="BY85" s="472"/>
      <c r="BZ85" s="472"/>
      <c r="CA85" s="472"/>
      <c r="CB85" s="472"/>
      <c r="CC85" s="472"/>
      <c r="CD85" s="472"/>
      <c r="CE85" s="472"/>
      <c r="CF85" s="472"/>
      <c r="CG85" s="472"/>
      <c r="CH85" s="472"/>
      <c r="CI85" s="472"/>
      <c r="CJ85" s="473"/>
      <c r="CK85" s="471"/>
      <c r="CL85" s="472"/>
      <c r="CM85" s="472"/>
      <c r="CN85" s="472"/>
      <c r="CO85" s="472"/>
      <c r="CP85" s="472"/>
      <c r="CQ85" s="472"/>
      <c r="CR85" s="472"/>
      <c r="CS85" s="472"/>
      <c r="CT85" s="472"/>
      <c r="CU85" s="472"/>
      <c r="CV85" s="472"/>
      <c r="CW85" s="472"/>
      <c r="CX85" s="472"/>
      <c r="CY85" s="472"/>
      <c r="CZ85" s="472"/>
      <c r="DA85" s="472"/>
    </row>
    <row r="86" spans="1:105" s="77" customFormat="1" ht="15" hidden="1" customHeight="1" x14ac:dyDescent="0.25">
      <c r="A86" s="469" t="s">
        <v>225</v>
      </c>
      <c r="B86" s="469"/>
      <c r="C86" s="469"/>
      <c r="D86" s="469"/>
      <c r="E86" s="469"/>
      <c r="F86" s="469"/>
      <c r="G86" s="469"/>
      <c r="H86" s="470" t="s">
        <v>221</v>
      </c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1" t="s">
        <v>167</v>
      </c>
      <c r="AK86" s="472"/>
      <c r="AL86" s="472"/>
      <c r="AM86" s="472"/>
      <c r="AN86" s="472"/>
      <c r="AO86" s="472"/>
      <c r="AP86" s="472"/>
      <c r="AQ86" s="472"/>
      <c r="AR86" s="472"/>
      <c r="AS86" s="472"/>
      <c r="AT86" s="472"/>
      <c r="AU86" s="472"/>
      <c r="AV86" s="472"/>
      <c r="AW86" s="472"/>
      <c r="AX86" s="472"/>
      <c r="AY86" s="473"/>
      <c r="AZ86" s="471"/>
      <c r="BA86" s="472"/>
      <c r="BB86" s="472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2"/>
      <c r="BO86" s="472"/>
      <c r="BP86" s="472"/>
      <c r="BQ86" s="472"/>
      <c r="BR86" s="472"/>
      <c r="BS86" s="473"/>
      <c r="BT86" s="471"/>
      <c r="BU86" s="472"/>
      <c r="BV86" s="472"/>
      <c r="BW86" s="472"/>
      <c r="BX86" s="472"/>
      <c r="BY86" s="472"/>
      <c r="BZ86" s="472"/>
      <c r="CA86" s="472"/>
      <c r="CB86" s="472"/>
      <c r="CC86" s="472"/>
      <c r="CD86" s="472"/>
      <c r="CE86" s="472"/>
      <c r="CF86" s="472"/>
      <c r="CG86" s="472"/>
      <c r="CH86" s="472"/>
      <c r="CI86" s="472"/>
      <c r="CJ86" s="473"/>
      <c r="CK86" s="471"/>
      <c r="CL86" s="472"/>
      <c r="CM86" s="472"/>
      <c r="CN86" s="472"/>
      <c r="CO86" s="472"/>
      <c r="CP86" s="472"/>
      <c r="CQ86" s="472"/>
      <c r="CR86" s="472"/>
      <c r="CS86" s="472"/>
      <c r="CT86" s="472"/>
      <c r="CU86" s="472"/>
      <c r="CV86" s="472"/>
      <c r="CW86" s="472"/>
      <c r="CX86" s="472"/>
      <c r="CY86" s="472"/>
      <c r="CZ86" s="472"/>
      <c r="DA86" s="472"/>
    </row>
    <row r="87" spans="1:105" s="77" customFormat="1" ht="15" hidden="1" customHeight="1" x14ac:dyDescent="0.25">
      <c r="A87" s="469"/>
      <c r="B87" s="469"/>
      <c r="C87" s="469"/>
      <c r="D87" s="469"/>
      <c r="E87" s="469"/>
      <c r="F87" s="469"/>
      <c r="G87" s="469"/>
      <c r="H87" s="470" t="s">
        <v>218</v>
      </c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H87" s="470"/>
      <c r="AI87" s="470"/>
      <c r="AJ87" s="471" t="s">
        <v>167</v>
      </c>
      <c r="AK87" s="472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3"/>
      <c r="AZ87" s="471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2"/>
      <c r="BO87" s="472"/>
      <c r="BP87" s="472"/>
      <c r="BQ87" s="472"/>
      <c r="BR87" s="472"/>
      <c r="BS87" s="473"/>
      <c r="BT87" s="471"/>
      <c r="BU87" s="472"/>
      <c r="BV87" s="472"/>
      <c r="BW87" s="472"/>
      <c r="BX87" s="472"/>
      <c r="BY87" s="472"/>
      <c r="BZ87" s="472"/>
      <c r="CA87" s="472"/>
      <c r="CB87" s="472"/>
      <c r="CC87" s="472"/>
      <c r="CD87" s="472"/>
      <c r="CE87" s="472"/>
      <c r="CF87" s="472"/>
      <c r="CG87" s="472"/>
      <c r="CH87" s="472"/>
      <c r="CI87" s="472"/>
      <c r="CJ87" s="473"/>
      <c r="CK87" s="471"/>
      <c r="CL87" s="472"/>
      <c r="CM87" s="472"/>
      <c r="CN87" s="472"/>
      <c r="CO87" s="472"/>
      <c r="CP87" s="472"/>
      <c r="CQ87" s="472"/>
      <c r="CR87" s="472"/>
      <c r="CS87" s="472"/>
      <c r="CT87" s="472"/>
      <c r="CU87" s="472"/>
      <c r="CV87" s="472"/>
      <c r="CW87" s="472"/>
      <c r="CX87" s="472"/>
      <c r="CY87" s="472"/>
      <c r="CZ87" s="472"/>
      <c r="DA87" s="472"/>
    </row>
    <row r="88" spans="1:105" s="77" customFormat="1" ht="15" hidden="1" customHeight="1" x14ac:dyDescent="0.25">
      <c r="A88" s="469"/>
      <c r="B88" s="469"/>
      <c r="C88" s="469"/>
      <c r="D88" s="469"/>
      <c r="E88" s="469"/>
      <c r="F88" s="469"/>
      <c r="G88" s="469"/>
      <c r="H88" s="470" t="s">
        <v>219</v>
      </c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1" t="s">
        <v>167</v>
      </c>
      <c r="AK88" s="472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3"/>
      <c r="AZ88" s="471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2"/>
      <c r="BO88" s="472"/>
      <c r="BP88" s="472"/>
      <c r="BQ88" s="472"/>
      <c r="BR88" s="472"/>
      <c r="BS88" s="473"/>
      <c r="BT88" s="471"/>
      <c r="BU88" s="472"/>
      <c r="BV88" s="472"/>
      <c r="BW88" s="472"/>
      <c r="BX88" s="472"/>
      <c r="BY88" s="472"/>
      <c r="BZ88" s="472"/>
      <c r="CA88" s="472"/>
      <c r="CB88" s="472"/>
      <c r="CC88" s="472"/>
      <c r="CD88" s="472"/>
      <c r="CE88" s="472"/>
      <c r="CF88" s="472"/>
      <c r="CG88" s="472"/>
      <c r="CH88" s="472"/>
      <c r="CI88" s="472"/>
      <c r="CJ88" s="473"/>
      <c r="CK88" s="471"/>
      <c r="CL88" s="472"/>
      <c r="CM88" s="472"/>
      <c r="CN88" s="472"/>
      <c r="CO88" s="472"/>
      <c r="CP88" s="472"/>
      <c r="CQ88" s="472"/>
      <c r="CR88" s="472"/>
      <c r="CS88" s="472"/>
      <c r="CT88" s="472"/>
      <c r="CU88" s="472"/>
      <c r="CV88" s="472"/>
      <c r="CW88" s="472"/>
      <c r="CX88" s="472"/>
      <c r="CY88" s="472"/>
      <c r="CZ88" s="472"/>
      <c r="DA88" s="472"/>
    </row>
    <row r="89" spans="1:105" s="77" customFormat="1" ht="93" hidden="1" customHeight="1" x14ac:dyDescent="0.25">
      <c r="A89" s="469" t="s">
        <v>226</v>
      </c>
      <c r="B89" s="469"/>
      <c r="C89" s="469"/>
      <c r="D89" s="469"/>
      <c r="E89" s="469"/>
      <c r="F89" s="469"/>
      <c r="G89" s="469"/>
      <c r="H89" s="470" t="s">
        <v>227</v>
      </c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H89" s="470"/>
      <c r="AI89" s="470"/>
      <c r="AJ89" s="471" t="s">
        <v>167</v>
      </c>
      <c r="AK89" s="472"/>
      <c r="AL89" s="472"/>
      <c r="AM89" s="472"/>
      <c r="AN89" s="472"/>
      <c r="AO89" s="472"/>
      <c r="AP89" s="472"/>
      <c r="AQ89" s="472"/>
      <c r="AR89" s="472"/>
      <c r="AS89" s="472"/>
      <c r="AT89" s="472"/>
      <c r="AU89" s="472"/>
      <c r="AV89" s="472"/>
      <c r="AW89" s="472"/>
      <c r="AX89" s="472"/>
      <c r="AY89" s="473"/>
      <c r="AZ89" s="471"/>
      <c r="BA89" s="472"/>
      <c r="BB89" s="472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2"/>
      <c r="BO89" s="472"/>
      <c r="BP89" s="472"/>
      <c r="BQ89" s="472"/>
      <c r="BR89" s="472"/>
      <c r="BS89" s="473"/>
      <c r="BT89" s="471"/>
      <c r="BU89" s="472"/>
      <c r="BV89" s="472"/>
      <c r="BW89" s="472"/>
      <c r="BX89" s="472"/>
      <c r="BY89" s="472"/>
      <c r="BZ89" s="472"/>
      <c r="CA89" s="472"/>
      <c r="CB89" s="472"/>
      <c r="CC89" s="472"/>
      <c r="CD89" s="472"/>
      <c r="CE89" s="472"/>
      <c r="CF89" s="472"/>
      <c r="CG89" s="472"/>
      <c r="CH89" s="472"/>
      <c r="CI89" s="472"/>
      <c r="CJ89" s="473"/>
      <c r="CK89" s="471"/>
      <c r="CL89" s="472"/>
      <c r="CM89" s="472"/>
      <c r="CN89" s="472"/>
      <c r="CO89" s="472"/>
      <c r="CP89" s="472"/>
      <c r="CQ89" s="472"/>
      <c r="CR89" s="472"/>
      <c r="CS89" s="472"/>
      <c r="CT89" s="472"/>
      <c r="CU89" s="472"/>
      <c r="CV89" s="472"/>
      <c r="CW89" s="472"/>
      <c r="CX89" s="472"/>
      <c r="CY89" s="472"/>
      <c r="CZ89" s="472"/>
      <c r="DA89" s="472"/>
    </row>
    <row r="90" spans="1:105" s="77" customFormat="1" ht="27.75" hidden="1" customHeight="1" x14ac:dyDescent="0.25">
      <c r="A90" s="469" t="s">
        <v>228</v>
      </c>
      <c r="B90" s="469"/>
      <c r="C90" s="469"/>
      <c r="D90" s="469"/>
      <c r="E90" s="469"/>
      <c r="F90" s="469"/>
      <c r="G90" s="469"/>
      <c r="H90" s="470" t="s">
        <v>217</v>
      </c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  <c r="AE90" s="470"/>
      <c r="AF90" s="470"/>
      <c r="AG90" s="470"/>
      <c r="AH90" s="470"/>
      <c r="AI90" s="470"/>
      <c r="AJ90" s="471" t="s">
        <v>167</v>
      </c>
      <c r="AK90" s="472"/>
      <c r="AL90" s="472"/>
      <c r="AM90" s="472"/>
      <c r="AN90" s="472"/>
      <c r="AO90" s="472"/>
      <c r="AP90" s="472"/>
      <c r="AQ90" s="472"/>
      <c r="AR90" s="472"/>
      <c r="AS90" s="472"/>
      <c r="AT90" s="472"/>
      <c r="AU90" s="472"/>
      <c r="AV90" s="472"/>
      <c r="AW90" s="472"/>
      <c r="AX90" s="472"/>
      <c r="AY90" s="473"/>
      <c r="AZ90" s="471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2"/>
      <c r="BO90" s="472"/>
      <c r="BP90" s="472"/>
      <c r="BQ90" s="472"/>
      <c r="BR90" s="472"/>
      <c r="BS90" s="473"/>
      <c r="BT90" s="471"/>
      <c r="BU90" s="472"/>
      <c r="BV90" s="472"/>
      <c r="BW90" s="472"/>
      <c r="BX90" s="472"/>
      <c r="BY90" s="472"/>
      <c r="BZ90" s="472"/>
      <c r="CA90" s="472"/>
      <c r="CB90" s="472"/>
      <c r="CC90" s="472"/>
      <c r="CD90" s="472"/>
      <c r="CE90" s="472"/>
      <c r="CF90" s="472"/>
      <c r="CG90" s="472"/>
      <c r="CH90" s="472"/>
      <c r="CI90" s="472"/>
      <c r="CJ90" s="473"/>
      <c r="CK90" s="471"/>
      <c r="CL90" s="472"/>
      <c r="CM90" s="472"/>
      <c r="CN90" s="472"/>
      <c r="CO90" s="472"/>
      <c r="CP90" s="472"/>
      <c r="CQ90" s="472"/>
      <c r="CR90" s="472"/>
      <c r="CS90" s="472"/>
      <c r="CT90" s="472"/>
      <c r="CU90" s="472"/>
      <c r="CV90" s="472"/>
      <c r="CW90" s="472"/>
      <c r="CX90" s="472"/>
      <c r="CY90" s="472"/>
      <c r="CZ90" s="472"/>
      <c r="DA90" s="472"/>
    </row>
    <row r="91" spans="1:105" s="77" customFormat="1" ht="15" hidden="1" customHeight="1" x14ac:dyDescent="0.25">
      <c r="A91" s="469"/>
      <c r="B91" s="469"/>
      <c r="C91" s="469"/>
      <c r="D91" s="469"/>
      <c r="E91" s="469"/>
      <c r="F91" s="469"/>
      <c r="G91" s="469"/>
      <c r="H91" s="470" t="s">
        <v>218</v>
      </c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1" t="s">
        <v>167</v>
      </c>
      <c r="AK91" s="472"/>
      <c r="AL91" s="472"/>
      <c r="AM91" s="472"/>
      <c r="AN91" s="472"/>
      <c r="AO91" s="472"/>
      <c r="AP91" s="472"/>
      <c r="AQ91" s="472"/>
      <c r="AR91" s="472"/>
      <c r="AS91" s="472"/>
      <c r="AT91" s="472"/>
      <c r="AU91" s="472"/>
      <c r="AV91" s="472"/>
      <c r="AW91" s="472"/>
      <c r="AX91" s="472"/>
      <c r="AY91" s="473"/>
      <c r="AZ91" s="471"/>
      <c r="BA91" s="472"/>
      <c r="BB91" s="472"/>
      <c r="BC91" s="472"/>
      <c r="BD91" s="472"/>
      <c r="BE91" s="472"/>
      <c r="BF91" s="472"/>
      <c r="BG91" s="472"/>
      <c r="BH91" s="472"/>
      <c r="BI91" s="472"/>
      <c r="BJ91" s="472"/>
      <c r="BK91" s="472"/>
      <c r="BL91" s="472"/>
      <c r="BM91" s="472"/>
      <c r="BN91" s="472"/>
      <c r="BO91" s="472"/>
      <c r="BP91" s="472"/>
      <c r="BQ91" s="472"/>
      <c r="BR91" s="472"/>
      <c r="BS91" s="473"/>
      <c r="BT91" s="471"/>
      <c r="BU91" s="472"/>
      <c r="BV91" s="472"/>
      <c r="BW91" s="472"/>
      <c r="BX91" s="472"/>
      <c r="BY91" s="472"/>
      <c r="BZ91" s="472"/>
      <c r="CA91" s="472"/>
      <c r="CB91" s="472"/>
      <c r="CC91" s="472"/>
      <c r="CD91" s="472"/>
      <c r="CE91" s="472"/>
      <c r="CF91" s="472"/>
      <c r="CG91" s="472"/>
      <c r="CH91" s="472"/>
      <c r="CI91" s="472"/>
      <c r="CJ91" s="473"/>
      <c r="CK91" s="471"/>
      <c r="CL91" s="472"/>
      <c r="CM91" s="472"/>
      <c r="CN91" s="472"/>
      <c r="CO91" s="472"/>
      <c r="CP91" s="472"/>
      <c r="CQ91" s="472"/>
      <c r="CR91" s="472"/>
      <c r="CS91" s="472"/>
      <c r="CT91" s="472"/>
      <c r="CU91" s="472"/>
      <c r="CV91" s="472"/>
      <c r="CW91" s="472"/>
      <c r="CX91" s="472"/>
      <c r="CY91" s="472"/>
      <c r="CZ91" s="472"/>
      <c r="DA91" s="472"/>
    </row>
    <row r="92" spans="1:105" s="77" customFormat="1" ht="15" hidden="1" customHeight="1" x14ac:dyDescent="0.25">
      <c r="A92" s="469"/>
      <c r="B92" s="469"/>
      <c r="C92" s="469"/>
      <c r="D92" s="469"/>
      <c r="E92" s="469"/>
      <c r="F92" s="469"/>
      <c r="G92" s="469"/>
      <c r="H92" s="470" t="s">
        <v>219</v>
      </c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1" t="s">
        <v>167</v>
      </c>
      <c r="AK92" s="472"/>
      <c r="AL92" s="472"/>
      <c r="AM92" s="472"/>
      <c r="AN92" s="472"/>
      <c r="AO92" s="472"/>
      <c r="AP92" s="472"/>
      <c r="AQ92" s="472"/>
      <c r="AR92" s="472"/>
      <c r="AS92" s="472"/>
      <c r="AT92" s="472"/>
      <c r="AU92" s="472"/>
      <c r="AV92" s="472"/>
      <c r="AW92" s="472"/>
      <c r="AX92" s="472"/>
      <c r="AY92" s="473"/>
      <c r="AZ92" s="471"/>
      <c r="BA92" s="472"/>
      <c r="BB92" s="472"/>
      <c r="BC92" s="472"/>
      <c r="BD92" s="472"/>
      <c r="BE92" s="472"/>
      <c r="BF92" s="472"/>
      <c r="BG92" s="472"/>
      <c r="BH92" s="472"/>
      <c r="BI92" s="472"/>
      <c r="BJ92" s="472"/>
      <c r="BK92" s="472"/>
      <c r="BL92" s="472"/>
      <c r="BM92" s="472"/>
      <c r="BN92" s="472"/>
      <c r="BO92" s="472"/>
      <c r="BP92" s="472"/>
      <c r="BQ92" s="472"/>
      <c r="BR92" s="472"/>
      <c r="BS92" s="473"/>
      <c r="BT92" s="471"/>
      <c r="BU92" s="472"/>
      <c r="BV92" s="472"/>
      <c r="BW92" s="472"/>
      <c r="BX92" s="472"/>
      <c r="BY92" s="472"/>
      <c r="BZ92" s="472"/>
      <c r="CA92" s="472"/>
      <c r="CB92" s="472"/>
      <c r="CC92" s="472"/>
      <c r="CD92" s="472"/>
      <c r="CE92" s="472"/>
      <c r="CF92" s="472"/>
      <c r="CG92" s="472"/>
      <c r="CH92" s="472"/>
      <c r="CI92" s="472"/>
      <c r="CJ92" s="473"/>
      <c r="CK92" s="471"/>
      <c r="CL92" s="472"/>
      <c r="CM92" s="472"/>
      <c r="CN92" s="472"/>
      <c r="CO92" s="472"/>
      <c r="CP92" s="472"/>
      <c r="CQ92" s="472"/>
      <c r="CR92" s="472"/>
      <c r="CS92" s="472"/>
      <c r="CT92" s="472"/>
      <c r="CU92" s="472"/>
      <c r="CV92" s="472"/>
      <c r="CW92" s="472"/>
      <c r="CX92" s="472"/>
      <c r="CY92" s="472"/>
      <c r="CZ92" s="472"/>
      <c r="DA92" s="472"/>
    </row>
    <row r="93" spans="1:105" s="77" customFormat="1" ht="15" hidden="1" customHeight="1" x14ac:dyDescent="0.25">
      <c r="A93" s="469" t="s">
        <v>229</v>
      </c>
      <c r="B93" s="469"/>
      <c r="C93" s="469"/>
      <c r="D93" s="469"/>
      <c r="E93" s="469"/>
      <c r="F93" s="469"/>
      <c r="G93" s="469"/>
      <c r="H93" s="470" t="s">
        <v>221</v>
      </c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1" t="s">
        <v>167</v>
      </c>
      <c r="AK93" s="472"/>
      <c r="AL93" s="472"/>
      <c r="AM93" s="472"/>
      <c r="AN93" s="472"/>
      <c r="AO93" s="472"/>
      <c r="AP93" s="472"/>
      <c r="AQ93" s="472"/>
      <c r="AR93" s="472"/>
      <c r="AS93" s="472"/>
      <c r="AT93" s="472"/>
      <c r="AU93" s="472"/>
      <c r="AV93" s="472"/>
      <c r="AW93" s="472"/>
      <c r="AX93" s="472"/>
      <c r="AY93" s="473"/>
      <c r="AZ93" s="471"/>
      <c r="BA93" s="472"/>
      <c r="BB93" s="472"/>
      <c r="BC93" s="472"/>
      <c r="BD93" s="472"/>
      <c r="BE93" s="472"/>
      <c r="BF93" s="472"/>
      <c r="BG93" s="472"/>
      <c r="BH93" s="472"/>
      <c r="BI93" s="472"/>
      <c r="BJ93" s="472"/>
      <c r="BK93" s="472"/>
      <c r="BL93" s="472"/>
      <c r="BM93" s="472"/>
      <c r="BN93" s="472"/>
      <c r="BO93" s="472"/>
      <c r="BP93" s="472"/>
      <c r="BQ93" s="472"/>
      <c r="BR93" s="472"/>
      <c r="BS93" s="473"/>
      <c r="BT93" s="471"/>
      <c r="BU93" s="472"/>
      <c r="BV93" s="472"/>
      <c r="BW93" s="472"/>
      <c r="BX93" s="472"/>
      <c r="BY93" s="472"/>
      <c r="BZ93" s="472"/>
      <c r="CA93" s="472"/>
      <c r="CB93" s="472"/>
      <c r="CC93" s="472"/>
      <c r="CD93" s="472"/>
      <c r="CE93" s="472"/>
      <c r="CF93" s="472"/>
      <c r="CG93" s="472"/>
      <c r="CH93" s="472"/>
      <c r="CI93" s="472"/>
      <c r="CJ93" s="473"/>
      <c r="CK93" s="471"/>
      <c r="CL93" s="472"/>
      <c r="CM93" s="472"/>
      <c r="CN93" s="472"/>
      <c r="CO93" s="472"/>
      <c r="CP93" s="472"/>
      <c r="CQ93" s="472"/>
      <c r="CR93" s="472"/>
      <c r="CS93" s="472"/>
      <c r="CT93" s="472"/>
      <c r="CU93" s="472"/>
      <c r="CV93" s="472"/>
      <c r="CW93" s="472"/>
      <c r="CX93" s="472"/>
      <c r="CY93" s="472"/>
      <c r="CZ93" s="472"/>
      <c r="DA93" s="472"/>
    </row>
    <row r="94" spans="1:105" s="77" customFormat="1" ht="15" hidden="1" customHeight="1" x14ac:dyDescent="0.25">
      <c r="A94" s="469"/>
      <c r="B94" s="469"/>
      <c r="C94" s="469"/>
      <c r="D94" s="469"/>
      <c r="E94" s="469"/>
      <c r="F94" s="469"/>
      <c r="G94" s="469"/>
      <c r="H94" s="470" t="s">
        <v>218</v>
      </c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1" t="s">
        <v>167</v>
      </c>
      <c r="AK94" s="472"/>
      <c r="AL94" s="472"/>
      <c r="AM94" s="472"/>
      <c r="AN94" s="472"/>
      <c r="AO94" s="472"/>
      <c r="AP94" s="472"/>
      <c r="AQ94" s="472"/>
      <c r="AR94" s="472"/>
      <c r="AS94" s="472"/>
      <c r="AT94" s="472"/>
      <c r="AU94" s="472"/>
      <c r="AV94" s="472"/>
      <c r="AW94" s="472"/>
      <c r="AX94" s="472"/>
      <c r="AY94" s="473"/>
      <c r="AZ94" s="471"/>
      <c r="BA94" s="472"/>
      <c r="BB94" s="472"/>
      <c r="BC94" s="472"/>
      <c r="BD94" s="472"/>
      <c r="BE94" s="472"/>
      <c r="BF94" s="472"/>
      <c r="BG94" s="472"/>
      <c r="BH94" s="472"/>
      <c r="BI94" s="472"/>
      <c r="BJ94" s="472"/>
      <c r="BK94" s="472"/>
      <c r="BL94" s="472"/>
      <c r="BM94" s="472"/>
      <c r="BN94" s="472"/>
      <c r="BO94" s="472"/>
      <c r="BP94" s="472"/>
      <c r="BQ94" s="472"/>
      <c r="BR94" s="472"/>
      <c r="BS94" s="473"/>
      <c r="BT94" s="471"/>
      <c r="BU94" s="472"/>
      <c r="BV94" s="472"/>
      <c r="BW94" s="472"/>
      <c r="BX94" s="472"/>
      <c r="BY94" s="472"/>
      <c r="BZ94" s="472"/>
      <c r="CA94" s="472"/>
      <c r="CB94" s="472"/>
      <c r="CC94" s="472"/>
      <c r="CD94" s="472"/>
      <c r="CE94" s="472"/>
      <c r="CF94" s="472"/>
      <c r="CG94" s="472"/>
      <c r="CH94" s="472"/>
      <c r="CI94" s="472"/>
      <c r="CJ94" s="473"/>
      <c r="CK94" s="471"/>
      <c r="CL94" s="472"/>
      <c r="CM94" s="472"/>
      <c r="CN94" s="472"/>
      <c r="CO94" s="472"/>
      <c r="CP94" s="472"/>
      <c r="CQ94" s="472"/>
      <c r="CR94" s="472"/>
      <c r="CS94" s="472"/>
      <c r="CT94" s="472"/>
      <c r="CU94" s="472"/>
      <c r="CV94" s="472"/>
      <c r="CW94" s="472"/>
      <c r="CX94" s="472"/>
      <c r="CY94" s="472"/>
      <c r="CZ94" s="472"/>
      <c r="DA94" s="472"/>
    </row>
    <row r="95" spans="1:105" s="77" customFormat="1" ht="15" hidden="1" customHeight="1" x14ac:dyDescent="0.25">
      <c r="A95" s="469"/>
      <c r="B95" s="469"/>
      <c r="C95" s="469"/>
      <c r="D95" s="469"/>
      <c r="E95" s="469"/>
      <c r="F95" s="469"/>
      <c r="G95" s="469"/>
      <c r="H95" s="470" t="s">
        <v>219</v>
      </c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1" t="s">
        <v>167</v>
      </c>
      <c r="AK95" s="472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3"/>
      <c r="AZ95" s="471"/>
      <c r="BA95" s="472"/>
      <c r="BB95" s="472"/>
      <c r="BC95" s="472"/>
      <c r="BD95" s="472"/>
      <c r="BE95" s="472"/>
      <c r="BF95" s="472"/>
      <c r="BG95" s="472"/>
      <c r="BH95" s="472"/>
      <c r="BI95" s="472"/>
      <c r="BJ95" s="472"/>
      <c r="BK95" s="472"/>
      <c r="BL95" s="472"/>
      <c r="BM95" s="472"/>
      <c r="BN95" s="472"/>
      <c r="BO95" s="472"/>
      <c r="BP95" s="472"/>
      <c r="BQ95" s="472"/>
      <c r="BR95" s="472"/>
      <c r="BS95" s="473"/>
      <c r="BT95" s="471"/>
      <c r="BU95" s="472"/>
      <c r="BV95" s="472"/>
      <c r="BW95" s="472"/>
      <c r="BX95" s="472"/>
      <c r="BY95" s="472"/>
      <c r="BZ95" s="472"/>
      <c r="CA95" s="472"/>
      <c r="CB95" s="472"/>
      <c r="CC95" s="472"/>
      <c r="CD95" s="472"/>
      <c r="CE95" s="472"/>
      <c r="CF95" s="472"/>
      <c r="CG95" s="472"/>
      <c r="CH95" s="472"/>
      <c r="CI95" s="472"/>
      <c r="CJ95" s="473"/>
      <c r="CK95" s="471"/>
      <c r="CL95" s="472"/>
      <c r="CM95" s="472"/>
      <c r="CN95" s="472"/>
      <c r="CO95" s="472"/>
      <c r="CP95" s="472"/>
      <c r="CQ95" s="472"/>
      <c r="CR95" s="472"/>
      <c r="CS95" s="472"/>
      <c r="CT95" s="472"/>
      <c r="CU95" s="472"/>
      <c r="CV95" s="472"/>
      <c r="CW95" s="472"/>
      <c r="CX95" s="472"/>
      <c r="CY95" s="472"/>
      <c r="CZ95" s="472"/>
      <c r="DA95" s="472"/>
    </row>
    <row r="96" spans="1:105" s="77" customFormat="1" ht="105" hidden="1" customHeight="1" x14ac:dyDescent="0.25">
      <c r="A96" s="469" t="s">
        <v>230</v>
      </c>
      <c r="B96" s="469"/>
      <c r="C96" s="469"/>
      <c r="D96" s="469"/>
      <c r="E96" s="469"/>
      <c r="F96" s="469"/>
      <c r="G96" s="469"/>
      <c r="H96" s="470" t="s">
        <v>231</v>
      </c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1" t="s">
        <v>167</v>
      </c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3"/>
      <c r="AZ96" s="471"/>
      <c r="BA96" s="472"/>
      <c r="BB96" s="472"/>
      <c r="BC96" s="472"/>
      <c r="BD96" s="472"/>
      <c r="BE96" s="472"/>
      <c r="BF96" s="472"/>
      <c r="BG96" s="472"/>
      <c r="BH96" s="472"/>
      <c r="BI96" s="472"/>
      <c r="BJ96" s="472"/>
      <c r="BK96" s="472"/>
      <c r="BL96" s="472"/>
      <c r="BM96" s="472"/>
      <c r="BN96" s="472"/>
      <c r="BO96" s="472"/>
      <c r="BP96" s="472"/>
      <c r="BQ96" s="472"/>
      <c r="BR96" s="472"/>
      <c r="BS96" s="473"/>
      <c r="BT96" s="471"/>
      <c r="BU96" s="472"/>
      <c r="BV96" s="472"/>
      <c r="BW96" s="472"/>
      <c r="BX96" s="472"/>
      <c r="BY96" s="472"/>
      <c r="BZ96" s="472"/>
      <c r="CA96" s="472"/>
      <c r="CB96" s="472"/>
      <c r="CC96" s="472"/>
      <c r="CD96" s="472"/>
      <c r="CE96" s="472"/>
      <c r="CF96" s="472"/>
      <c r="CG96" s="472"/>
      <c r="CH96" s="472"/>
      <c r="CI96" s="472"/>
      <c r="CJ96" s="473"/>
      <c r="CK96" s="471"/>
      <c r="CL96" s="472"/>
      <c r="CM96" s="472"/>
      <c r="CN96" s="472"/>
      <c r="CO96" s="472"/>
      <c r="CP96" s="472"/>
      <c r="CQ96" s="472"/>
      <c r="CR96" s="472"/>
      <c r="CS96" s="472"/>
      <c r="CT96" s="472"/>
      <c r="CU96" s="472"/>
      <c r="CV96" s="472"/>
      <c r="CW96" s="472"/>
      <c r="CX96" s="472"/>
      <c r="CY96" s="472"/>
      <c r="CZ96" s="472"/>
      <c r="DA96" s="472"/>
    </row>
    <row r="97" spans="1:105" s="77" customFormat="1" ht="27.75" hidden="1" customHeight="1" x14ac:dyDescent="0.25">
      <c r="A97" s="469" t="s">
        <v>232</v>
      </c>
      <c r="B97" s="469"/>
      <c r="C97" s="469"/>
      <c r="D97" s="469"/>
      <c r="E97" s="469"/>
      <c r="F97" s="469"/>
      <c r="G97" s="469"/>
      <c r="H97" s="470" t="s">
        <v>217</v>
      </c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0"/>
      <c r="AI97" s="470"/>
      <c r="AJ97" s="471" t="s">
        <v>167</v>
      </c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3"/>
      <c r="AZ97" s="471"/>
      <c r="BA97" s="472"/>
      <c r="BB97" s="472"/>
      <c r="BC97" s="472"/>
      <c r="BD97" s="472"/>
      <c r="BE97" s="472"/>
      <c r="BF97" s="472"/>
      <c r="BG97" s="472"/>
      <c r="BH97" s="472"/>
      <c r="BI97" s="472"/>
      <c r="BJ97" s="472"/>
      <c r="BK97" s="472"/>
      <c r="BL97" s="472"/>
      <c r="BM97" s="472"/>
      <c r="BN97" s="472"/>
      <c r="BO97" s="472"/>
      <c r="BP97" s="472"/>
      <c r="BQ97" s="472"/>
      <c r="BR97" s="472"/>
      <c r="BS97" s="473"/>
      <c r="BT97" s="471"/>
      <c r="BU97" s="472"/>
      <c r="BV97" s="472"/>
      <c r="BW97" s="472"/>
      <c r="BX97" s="472"/>
      <c r="BY97" s="472"/>
      <c r="BZ97" s="472"/>
      <c r="CA97" s="472"/>
      <c r="CB97" s="472"/>
      <c r="CC97" s="472"/>
      <c r="CD97" s="472"/>
      <c r="CE97" s="472"/>
      <c r="CF97" s="472"/>
      <c r="CG97" s="472"/>
      <c r="CH97" s="472"/>
      <c r="CI97" s="472"/>
      <c r="CJ97" s="473"/>
      <c r="CK97" s="471"/>
      <c r="CL97" s="472"/>
      <c r="CM97" s="472"/>
      <c r="CN97" s="472"/>
      <c r="CO97" s="472"/>
      <c r="CP97" s="472"/>
      <c r="CQ97" s="472"/>
      <c r="CR97" s="472"/>
      <c r="CS97" s="472"/>
      <c r="CT97" s="472"/>
      <c r="CU97" s="472"/>
      <c r="CV97" s="472"/>
      <c r="CW97" s="472"/>
      <c r="CX97" s="472"/>
      <c r="CY97" s="472"/>
      <c r="CZ97" s="472"/>
      <c r="DA97" s="472"/>
    </row>
    <row r="98" spans="1:105" s="77" customFormat="1" ht="15" hidden="1" customHeight="1" x14ac:dyDescent="0.25">
      <c r="A98" s="469"/>
      <c r="B98" s="469"/>
      <c r="C98" s="469"/>
      <c r="D98" s="469"/>
      <c r="E98" s="469"/>
      <c r="F98" s="469"/>
      <c r="G98" s="469"/>
      <c r="H98" s="470" t="s">
        <v>218</v>
      </c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  <c r="AE98" s="470"/>
      <c r="AF98" s="470"/>
      <c r="AG98" s="470"/>
      <c r="AH98" s="470"/>
      <c r="AI98" s="470"/>
      <c r="AJ98" s="471" t="s">
        <v>167</v>
      </c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3"/>
      <c r="AZ98" s="471"/>
      <c r="BA98" s="472"/>
      <c r="BB98" s="472"/>
      <c r="BC98" s="472"/>
      <c r="BD98" s="472"/>
      <c r="BE98" s="472"/>
      <c r="BF98" s="472"/>
      <c r="BG98" s="472"/>
      <c r="BH98" s="472"/>
      <c r="BI98" s="472"/>
      <c r="BJ98" s="472"/>
      <c r="BK98" s="472"/>
      <c r="BL98" s="472"/>
      <c r="BM98" s="472"/>
      <c r="BN98" s="472"/>
      <c r="BO98" s="472"/>
      <c r="BP98" s="472"/>
      <c r="BQ98" s="472"/>
      <c r="BR98" s="472"/>
      <c r="BS98" s="473"/>
      <c r="BT98" s="471"/>
      <c r="BU98" s="472"/>
      <c r="BV98" s="472"/>
      <c r="BW98" s="472"/>
      <c r="BX98" s="472"/>
      <c r="BY98" s="472"/>
      <c r="BZ98" s="472"/>
      <c r="CA98" s="472"/>
      <c r="CB98" s="472"/>
      <c r="CC98" s="472"/>
      <c r="CD98" s="472"/>
      <c r="CE98" s="472"/>
      <c r="CF98" s="472"/>
      <c r="CG98" s="472"/>
      <c r="CH98" s="472"/>
      <c r="CI98" s="472"/>
      <c r="CJ98" s="473"/>
      <c r="CK98" s="471"/>
      <c r="CL98" s="472"/>
      <c r="CM98" s="472"/>
      <c r="CN98" s="472"/>
      <c r="CO98" s="472"/>
      <c r="CP98" s="472"/>
      <c r="CQ98" s="472"/>
      <c r="CR98" s="472"/>
      <c r="CS98" s="472"/>
      <c r="CT98" s="472"/>
      <c r="CU98" s="472"/>
      <c r="CV98" s="472"/>
      <c r="CW98" s="472"/>
      <c r="CX98" s="472"/>
      <c r="CY98" s="472"/>
      <c r="CZ98" s="472"/>
      <c r="DA98" s="472"/>
    </row>
    <row r="99" spans="1:105" s="77" customFormat="1" ht="15" hidden="1" customHeight="1" x14ac:dyDescent="0.25">
      <c r="A99" s="469"/>
      <c r="B99" s="469"/>
      <c r="C99" s="469"/>
      <c r="D99" s="469"/>
      <c r="E99" s="469"/>
      <c r="F99" s="469"/>
      <c r="G99" s="469"/>
      <c r="H99" s="470" t="s">
        <v>219</v>
      </c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  <c r="AE99" s="470"/>
      <c r="AF99" s="470"/>
      <c r="AG99" s="470"/>
      <c r="AH99" s="470"/>
      <c r="AI99" s="470"/>
      <c r="AJ99" s="471" t="s">
        <v>167</v>
      </c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3"/>
      <c r="AZ99" s="471"/>
      <c r="BA99" s="472"/>
      <c r="BB99" s="472"/>
      <c r="BC99" s="472"/>
      <c r="BD99" s="472"/>
      <c r="BE99" s="472"/>
      <c r="BF99" s="472"/>
      <c r="BG99" s="472"/>
      <c r="BH99" s="472"/>
      <c r="BI99" s="472"/>
      <c r="BJ99" s="472"/>
      <c r="BK99" s="472"/>
      <c r="BL99" s="472"/>
      <c r="BM99" s="472"/>
      <c r="BN99" s="472"/>
      <c r="BO99" s="472"/>
      <c r="BP99" s="472"/>
      <c r="BQ99" s="472"/>
      <c r="BR99" s="472"/>
      <c r="BS99" s="473"/>
      <c r="BT99" s="471"/>
      <c r="BU99" s="472"/>
      <c r="BV99" s="472"/>
      <c r="BW99" s="472"/>
      <c r="BX99" s="472"/>
      <c r="BY99" s="472"/>
      <c r="BZ99" s="472"/>
      <c r="CA99" s="472"/>
      <c r="CB99" s="472"/>
      <c r="CC99" s="472"/>
      <c r="CD99" s="472"/>
      <c r="CE99" s="472"/>
      <c r="CF99" s="472"/>
      <c r="CG99" s="472"/>
      <c r="CH99" s="472"/>
      <c r="CI99" s="472"/>
      <c r="CJ99" s="473"/>
      <c r="CK99" s="471"/>
      <c r="CL99" s="472"/>
      <c r="CM99" s="472"/>
      <c r="CN99" s="472"/>
      <c r="CO99" s="472"/>
      <c r="CP99" s="472"/>
      <c r="CQ99" s="472"/>
      <c r="CR99" s="472"/>
      <c r="CS99" s="472"/>
      <c r="CT99" s="472"/>
      <c r="CU99" s="472"/>
      <c r="CV99" s="472"/>
      <c r="CW99" s="472"/>
      <c r="CX99" s="472"/>
      <c r="CY99" s="472"/>
      <c r="CZ99" s="472"/>
      <c r="DA99" s="472"/>
    </row>
    <row r="100" spans="1:105" s="77" customFormat="1" ht="15" hidden="1" customHeight="1" x14ac:dyDescent="0.25">
      <c r="A100" s="469" t="s">
        <v>233</v>
      </c>
      <c r="B100" s="469"/>
      <c r="C100" s="469"/>
      <c r="D100" s="469"/>
      <c r="E100" s="469"/>
      <c r="F100" s="469"/>
      <c r="G100" s="469"/>
      <c r="H100" s="470" t="s">
        <v>221</v>
      </c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0"/>
      <c r="AH100" s="470"/>
      <c r="AI100" s="470"/>
      <c r="AJ100" s="471" t="s">
        <v>167</v>
      </c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3"/>
      <c r="AZ100" s="471"/>
      <c r="BA100" s="472"/>
      <c r="BB100" s="472"/>
      <c r="BC100" s="472"/>
      <c r="BD100" s="472"/>
      <c r="BE100" s="472"/>
      <c r="BF100" s="472"/>
      <c r="BG100" s="472"/>
      <c r="BH100" s="472"/>
      <c r="BI100" s="472"/>
      <c r="BJ100" s="472"/>
      <c r="BK100" s="472"/>
      <c r="BL100" s="472"/>
      <c r="BM100" s="472"/>
      <c r="BN100" s="472"/>
      <c r="BO100" s="472"/>
      <c r="BP100" s="472"/>
      <c r="BQ100" s="472"/>
      <c r="BR100" s="472"/>
      <c r="BS100" s="473"/>
      <c r="BT100" s="471"/>
      <c r="BU100" s="472"/>
      <c r="BV100" s="472"/>
      <c r="BW100" s="472"/>
      <c r="BX100" s="472"/>
      <c r="BY100" s="472"/>
      <c r="BZ100" s="472"/>
      <c r="CA100" s="472"/>
      <c r="CB100" s="472"/>
      <c r="CC100" s="472"/>
      <c r="CD100" s="472"/>
      <c r="CE100" s="472"/>
      <c r="CF100" s="472"/>
      <c r="CG100" s="472"/>
      <c r="CH100" s="472"/>
      <c r="CI100" s="472"/>
      <c r="CJ100" s="473"/>
      <c r="CK100" s="471"/>
      <c r="CL100" s="472"/>
      <c r="CM100" s="472"/>
      <c r="CN100" s="472"/>
      <c r="CO100" s="472"/>
      <c r="CP100" s="472"/>
      <c r="CQ100" s="472"/>
      <c r="CR100" s="472"/>
      <c r="CS100" s="472"/>
      <c r="CT100" s="472"/>
      <c r="CU100" s="472"/>
      <c r="CV100" s="472"/>
      <c r="CW100" s="472"/>
      <c r="CX100" s="472"/>
      <c r="CY100" s="472"/>
      <c r="CZ100" s="472"/>
      <c r="DA100" s="472"/>
    </row>
    <row r="101" spans="1:105" s="77" customFormat="1" ht="15" hidden="1" customHeight="1" x14ac:dyDescent="0.25">
      <c r="A101" s="469"/>
      <c r="B101" s="469"/>
      <c r="C101" s="469"/>
      <c r="D101" s="469"/>
      <c r="E101" s="469"/>
      <c r="F101" s="469"/>
      <c r="G101" s="469"/>
      <c r="H101" s="470" t="s">
        <v>218</v>
      </c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  <c r="AF101" s="470"/>
      <c r="AG101" s="470"/>
      <c r="AH101" s="470"/>
      <c r="AI101" s="470"/>
      <c r="AJ101" s="471" t="s">
        <v>167</v>
      </c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3"/>
      <c r="AZ101" s="471"/>
      <c r="BA101" s="472"/>
      <c r="BB101" s="472"/>
      <c r="BC101" s="472"/>
      <c r="BD101" s="472"/>
      <c r="BE101" s="472"/>
      <c r="BF101" s="472"/>
      <c r="BG101" s="472"/>
      <c r="BH101" s="472"/>
      <c r="BI101" s="472"/>
      <c r="BJ101" s="472"/>
      <c r="BK101" s="472"/>
      <c r="BL101" s="472"/>
      <c r="BM101" s="472"/>
      <c r="BN101" s="472"/>
      <c r="BO101" s="472"/>
      <c r="BP101" s="472"/>
      <c r="BQ101" s="472"/>
      <c r="BR101" s="472"/>
      <c r="BS101" s="473"/>
      <c r="BT101" s="471"/>
      <c r="BU101" s="472"/>
      <c r="BV101" s="472"/>
      <c r="BW101" s="472"/>
      <c r="BX101" s="472"/>
      <c r="BY101" s="472"/>
      <c r="BZ101" s="472"/>
      <c r="CA101" s="472"/>
      <c r="CB101" s="472"/>
      <c r="CC101" s="472"/>
      <c r="CD101" s="472"/>
      <c r="CE101" s="472"/>
      <c r="CF101" s="472"/>
      <c r="CG101" s="472"/>
      <c r="CH101" s="472"/>
      <c r="CI101" s="472"/>
      <c r="CJ101" s="473"/>
      <c r="CK101" s="471"/>
      <c r="CL101" s="472"/>
      <c r="CM101" s="472"/>
      <c r="CN101" s="472"/>
      <c r="CO101" s="472"/>
      <c r="CP101" s="472"/>
      <c r="CQ101" s="472"/>
      <c r="CR101" s="472"/>
      <c r="CS101" s="472"/>
      <c r="CT101" s="472"/>
      <c r="CU101" s="472"/>
      <c r="CV101" s="472"/>
      <c r="CW101" s="472"/>
      <c r="CX101" s="472"/>
      <c r="CY101" s="472"/>
      <c r="CZ101" s="472"/>
      <c r="DA101" s="472"/>
    </row>
    <row r="102" spans="1:105" s="77" customFormat="1" ht="15" hidden="1" customHeight="1" x14ac:dyDescent="0.25">
      <c r="A102" s="469"/>
      <c r="B102" s="469"/>
      <c r="C102" s="469"/>
      <c r="D102" s="469"/>
      <c r="E102" s="469"/>
      <c r="F102" s="469"/>
      <c r="G102" s="469"/>
      <c r="H102" s="470" t="s">
        <v>219</v>
      </c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  <c r="AF102" s="470"/>
      <c r="AG102" s="470"/>
      <c r="AH102" s="470"/>
      <c r="AI102" s="470"/>
      <c r="AJ102" s="471" t="s">
        <v>167</v>
      </c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3"/>
      <c r="AZ102" s="471"/>
      <c r="BA102" s="472"/>
      <c r="BB102" s="472"/>
      <c r="BC102" s="472"/>
      <c r="BD102" s="472"/>
      <c r="BE102" s="472"/>
      <c r="BF102" s="472"/>
      <c r="BG102" s="472"/>
      <c r="BH102" s="472"/>
      <c r="BI102" s="472"/>
      <c r="BJ102" s="472"/>
      <c r="BK102" s="472"/>
      <c r="BL102" s="472"/>
      <c r="BM102" s="472"/>
      <c r="BN102" s="472"/>
      <c r="BO102" s="472"/>
      <c r="BP102" s="472"/>
      <c r="BQ102" s="472"/>
      <c r="BR102" s="472"/>
      <c r="BS102" s="473"/>
      <c r="BT102" s="471"/>
      <c r="BU102" s="472"/>
      <c r="BV102" s="472"/>
      <c r="BW102" s="472"/>
      <c r="BX102" s="472"/>
      <c r="BY102" s="472"/>
      <c r="BZ102" s="472"/>
      <c r="CA102" s="472"/>
      <c r="CB102" s="472"/>
      <c r="CC102" s="472"/>
      <c r="CD102" s="472"/>
      <c r="CE102" s="472"/>
      <c r="CF102" s="472"/>
      <c r="CG102" s="472"/>
      <c r="CH102" s="472"/>
      <c r="CI102" s="472"/>
      <c r="CJ102" s="473"/>
      <c r="CK102" s="471"/>
      <c r="CL102" s="472"/>
      <c r="CM102" s="472"/>
      <c r="CN102" s="472"/>
      <c r="CO102" s="472"/>
      <c r="CP102" s="472"/>
      <c r="CQ102" s="472"/>
      <c r="CR102" s="472"/>
      <c r="CS102" s="472"/>
      <c r="CT102" s="472"/>
      <c r="CU102" s="472"/>
      <c r="CV102" s="472"/>
      <c r="CW102" s="472"/>
      <c r="CX102" s="472"/>
      <c r="CY102" s="472"/>
      <c r="CZ102" s="472"/>
      <c r="DA102" s="472"/>
    </row>
    <row r="103" spans="1:105" s="77" customFormat="1" ht="120" hidden="1" customHeight="1" x14ac:dyDescent="0.25">
      <c r="A103" s="469" t="s">
        <v>234</v>
      </c>
      <c r="B103" s="469"/>
      <c r="C103" s="469"/>
      <c r="D103" s="469"/>
      <c r="E103" s="469"/>
      <c r="F103" s="469"/>
      <c r="G103" s="469"/>
      <c r="H103" s="470" t="s">
        <v>235</v>
      </c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470"/>
      <c r="AE103" s="470"/>
      <c r="AF103" s="470"/>
      <c r="AG103" s="470"/>
      <c r="AH103" s="470"/>
      <c r="AI103" s="470"/>
      <c r="AJ103" s="471" t="s">
        <v>167</v>
      </c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3"/>
      <c r="AZ103" s="471"/>
      <c r="BA103" s="472"/>
      <c r="BB103" s="472"/>
      <c r="BC103" s="472"/>
      <c r="BD103" s="472"/>
      <c r="BE103" s="472"/>
      <c r="BF103" s="472"/>
      <c r="BG103" s="472"/>
      <c r="BH103" s="472"/>
      <c r="BI103" s="472"/>
      <c r="BJ103" s="472"/>
      <c r="BK103" s="472"/>
      <c r="BL103" s="472"/>
      <c r="BM103" s="472"/>
      <c r="BN103" s="472"/>
      <c r="BO103" s="472"/>
      <c r="BP103" s="472"/>
      <c r="BQ103" s="472"/>
      <c r="BR103" s="472"/>
      <c r="BS103" s="473"/>
      <c r="BT103" s="471"/>
      <c r="BU103" s="472"/>
      <c r="BV103" s="472"/>
      <c r="BW103" s="472"/>
      <c r="BX103" s="472"/>
      <c r="BY103" s="472"/>
      <c r="BZ103" s="472"/>
      <c r="CA103" s="472"/>
      <c r="CB103" s="472"/>
      <c r="CC103" s="472"/>
      <c r="CD103" s="472"/>
      <c r="CE103" s="472"/>
      <c r="CF103" s="472"/>
      <c r="CG103" s="472"/>
      <c r="CH103" s="472"/>
      <c r="CI103" s="472"/>
      <c r="CJ103" s="473"/>
      <c r="CK103" s="471"/>
      <c r="CL103" s="472"/>
      <c r="CM103" s="472"/>
      <c r="CN103" s="472"/>
      <c r="CO103" s="472"/>
      <c r="CP103" s="472"/>
      <c r="CQ103" s="472"/>
      <c r="CR103" s="472"/>
      <c r="CS103" s="472"/>
      <c r="CT103" s="472"/>
      <c r="CU103" s="472"/>
      <c r="CV103" s="472"/>
      <c r="CW103" s="472"/>
      <c r="CX103" s="472"/>
      <c r="CY103" s="472"/>
      <c r="CZ103" s="472"/>
      <c r="DA103" s="472"/>
    </row>
    <row r="104" spans="1:105" s="77" customFormat="1" ht="27.75" hidden="1" customHeight="1" x14ac:dyDescent="0.25">
      <c r="A104" s="469" t="s">
        <v>236</v>
      </c>
      <c r="B104" s="469"/>
      <c r="C104" s="469"/>
      <c r="D104" s="469"/>
      <c r="E104" s="469"/>
      <c r="F104" s="469"/>
      <c r="G104" s="469"/>
      <c r="H104" s="470" t="s">
        <v>217</v>
      </c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  <c r="AE104" s="470"/>
      <c r="AF104" s="470"/>
      <c r="AG104" s="470"/>
      <c r="AH104" s="470"/>
      <c r="AI104" s="470"/>
      <c r="AJ104" s="471" t="s">
        <v>167</v>
      </c>
      <c r="AK104" s="472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472"/>
      <c r="AV104" s="472"/>
      <c r="AW104" s="472"/>
      <c r="AX104" s="472"/>
      <c r="AY104" s="473"/>
      <c r="AZ104" s="471"/>
      <c r="BA104" s="472"/>
      <c r="BB104" s="472"/>
      <c r="BC104" s="472"/>
      <c r="BD104" s="472"/>
      <c r="BE104" s="472"/>
      <c r="BF104" s="472"/>
      <c r="BG104" s="472"/>
      <c r="BH104" s="472"/>
      <c r="BI104" s="472"/>
      <c r="BJ104" s="472"/>
      <c r="BK104" s="472"/>
      <c r="BL104" s="472"/>
      <c r="BM104" s="472"/>
      <c r="BN104" s="472"/>
      <c r="BO104" s="472"/>
      <c r="BP104" s="472"/>
      <c r="BQ104" s="472"/>
      <c r="BR104" s="472"/>
      <c r="BS104" s="473"/>
      <c r="BT104" s="471"/>
      <c r="BU104" s="472"/>
      <c r="BV104" s="472"/>
      <c r="BW104" s="472"/>
      <c r="BX104" s="472"/>
      <c r="BY104" s="472"/>
      <c r="BZ104" s="472"/>
      <c r="CA104" s="472"/>
      <c r="CB104" s="472"/>
      <c r="CC104" s="472"/>
      <c r="CD104" s="472"/>
      <c r="CE104" s="472"/>
      <c r="CF104" s="472"/>
      <c r="CG104" s="472"/>
      <c r="CH104" s="472"/>
      <c r="CI104" s="472"/>
      <c r="CJ104" s="473"/>
      <c r="CK104" s="471"/>
      <c r="CL104" s="472"/>
      <c r="CM104" s="472"/>
      <c r="CN104" s="472"/>
      <c r="CO104" s="472"/>
      <c r="CP104" s="472"/>
      <c r="CQ104" s="472"/>
      <c r="CR104" s="472"/>
      <c r="CS104" s="472"/>
      <c r="CT104" s="472"/>
      <c r="CU104" s="472"/>
      <c r="CV104" s="472"/>
      <c r="CW104" s="472"/>
      <c r="CX104" s="472"/>
      <c r="CY104" s="472"/>
      <c r="CZ104" s="472"/>
      <c r="DA104" s="472"/>
    </row>
    <row r="105" spans="1:105" s="77" customFormat="1" ht="15" hidden="1" customHeight="1" x14ac:dyDescent="0.25">
      <c r="A105" s="469"/>
      <c r="B105" s="469"/>
      <c r="C105" s="469"/>
      <c r="D105" s="469"/>
      <c r="E105" s="469"/>
      <c r="F105" s="469"/>
      <c r="G105" s="469"/>
      <c r="H105" s="470" t="s">
        <v>218</v>
      </c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  <c r="AA105" s="470"/>
      <c r="AB105" s="470"/>
      <c r="AC105" s="470"/>
      <c r="AD105" s="470"/>
      <c r="AE105" s="470"/>
      <c r="AF105" s="470"/>
      <c r="AG105" s="470"/>
      <c r="AH105" s="470"/>
      <c r="AI105" s="470"/>
      <c r="AJ105" s="471" t="s">
        <v>167</v>
      </c>
      <c r="AK105" s="472"/>
      <c r="AL105" s="472"/>
      <c r="AM105" s="472"/>
      <c r="AN105" s="472"/>
      <c r="AO105" s="472"/>
      <c r="AP105" s="472"/>
      <c r="AQ105" s="472"/>
      <c r="AR105" s="472"/>
      <c r="AS105" s="472"/>
      <c r="AT105" s="472"/>
      <c r="AU105" s="472"/>
      <c r="AV105" s="472"/>
      <c r="AW105" s="472"/>
      <c r="AX105" s="472"/>
      <c r="AY105" s="473"/>
      <c r="AZ105" s="471"/>
      <c r="BA105" s="472"/>
      <c r="BB105" s="472"/>
      <c r="BC105" s="472"/>
      <c r="BD105" s="472"/>
      <c r="BE105" s="472"/>
      <c r="BF105" s="472"/>
      <c r="BG105" s="472"/>
      <c r="BH105" s="472"/>
      <c r="BI105" s="472"/>
      <c r="BJ105" s="472"/>
      <c r="BK105" s="472"/>
      <c r="BL105" s="472"/>
      <c r="BM105" s="472"/>
      <c r="BN105" s="472"/>
      <c r="BO105" s="472"/>
      <c r="BP105" s="472"/>
      <c r="BQ105" s="472"/>
      <c r="BR105" s="472"/>
      <c r="BS105" s="473"/>
      <c r="BT105" s="471"/>
      <c r="BU105" s="472"/>
      <c r="BV105" s="472"/>
      <c r="BW105" s="472"/>
      <c r="BX105" s="472"/>
      <c r="BY105" s="472"/>
      <c r="BZ105" s="472"/>
      <c r="CA105" s="472"/>
      <c r="CB105" s="472"/>
      <c r="CC105" s="472"/>
      <c r="CD105" s="472"/>
      <c r="CE105" s="472"/>
      <c r="CF105" s="472"/>
      <c r="CG105" s="472"/>
      <c r="CH105" s="472"/>
      <c r="CI105" s="472"/>
      <c r="CJ105" s="473"/>
      <c r="CK105" s="471"/>
      <c r="CL105" s="472"/>
      <c r="CM105" s="472"/>
      <c r="CN105" s="472"/>
      <c r="CO105" s="472"/>
      <c r="CP105" s="472"/>
      <c r="CQ105" s="472"/>
      <c r="CR105" s="472"/>
      <c r="CS105" s="472"/>
      <c r="CT105" s="472"/>
      <c r="CU105" s="472"/>
      <c r="CV105" s="472"/>
      <c r="CW105" s="472"/>
      <c r="CX105" s="472"/>
      <c r="CY105" s="472"/>
      <c r="CZ105" s="472"/>
      <c r="DA105" s="472"/>
    </row>
    <row r="106" spans="1:105" s="77" customFormat="1" ht="15" hidden="1" customHeight="1" x14ac:dyDescent="0.25">
      <c r="A106" s="469"/>
      <c r="B106" s="469"/>
      <c r="C106" s="469"/>
      <c r="D106" s="469"/>
      <c r="E106" s="469"/>
      <c r="F106" s="469"/>
      <c r="G106" s="469"/>
      <c r="H106" s="470" t="s">
        <v>219</v>
      </c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1" t="s">
        <v>167</v>
      </c>
      <c r="AK106" s="472"/>
      <c r="AL106" s="472"/>
      <c r="AM106" s="472"/>
      <c r="AN106" s="472"/>
      <c r="AO106" s="472"/>
      <c r="AP106" s="472"/>
      <c r="AQ106" s="472"/>
      <c r="AR106" s="472"/>
      <c r="AS106" s="472"/>
      <c r="AT106" s="472"/>
      <c r="AU106" s="472"/>
      <c r="AV106" s="472"/>
      <c r="AW106" s="472"/>
      <c r="AX106" s="472"/>
      <c r="AY106" s="473"/>
      <c r="AZ106" s="471"/>
      <c r="BA106" s="472"/>
      <c r="BB106" s="472"/>
      <c r="BC106" s="472"/>
      <c r="BD106" s="472"/>
      <c r="BE106" s="472"/>
      <c r="BF106" s="472"/>
      <c r="BG106" s="472"/>
      <c r="BH106" s="472"/>
      <c r="BI106" s="472"/>
      <c r="BJ106" s="472"/>
      <c r="BK106" s="472"/>
      <c r="BL106" s="472"/>
      <c r="BM106" s="472"/>
      <c r="BN106" s="472"/>
      <c r="BO106" s="472"/>
      <c r="BP106" s="472"/>
      <c r="BQ106" s="472"/>
      <c r="BR106" s="472"/>
      <c r="BS106" s="473"/>
      <c r="BT106" s="471"/>
      <c r="BU106" s="472"/>
      <c r="BV106" s="472"/>
      <c r="BW106" s="472"/>
      <c r="BX106" s="472"/>
      <c r="BY106" s="472"/>
      <c r="BZ106" s="472"/>
      <c r="CA106" s="472"/>
      <c r="CB106" s="472"/>
      <c r="CC106" s="472"/>
      <c r="CD106" s="472"/>
      <c r="CE106" s="472"/>
      <c r="CF106" s="472"/>
      <c r="CG106" s="472"/>
      <c r="CH106" s="472"/>
      <c r="CI106" s="472"/>
      <c r="CJ106" s="473"/>
      <c r="CK106" s="471"/>
      <c r="CL106" s="472"/>
      <c r="CM106" s="472"/>
      <c r="CN106" s="472"/>
      <c r="CO106" s="472"/>
      <c r="CP106" s="472"/>
      <c r="CQ106" s="472"/>
      <c r="CR106" s="472"/>
      <c r="CS106" s="472"/>
      <c r="CT106" s="472"/>
      <c r="CU106" s="472"/>
      <c r="CV106" s="472"/>
      <c r="CW106" s="472"/>
      <c r="CX106" s="472"/>
      <c r="CY106" s="472"/>
      <c r="CZ106" s="472"/>
      <c r="DA106" s="472"/>
    </row>
    <row r="107" spans="1:105" s="77" customFormat="1" ht="15" hidden="1" customHeight="1" x14ac:dyDescent="0.25">
      <c r="A107" s="469" t="s">
        <v>237</v>
      </c>
      <c r="B107" s="469"/>
      <c r="C107" s="469"/>
      <c r="D107" s="469"/>
      <c r="E107" s="469"/>
      <c r="F107" s="469"/>
      <c r="G107" s="469"/>
      <c r="H107" s="470" t="s">
        <v>221</v>
      </c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  <c r="AA107" s="470"/>
      <c r="AB107" s="470"/>
      <c r="AC107" s="470"/>
      <c r="AD107" s="470"/>
      <c r="AE107" s="470"/>
      <c r="AF107" s="470"/>
      <c r="AG107" s="470"/>
      <c r="AH107" s="470"/>
      <c r="AI107" s="470"/>
      <c r="AJ107" s="471" t="s">
        <v>167</v>
      </c>
      <c r="AK107" s="472"/>
      <c r="AL107" s="472"/>
      <c r="AM107" s="472"/>
      <c r="AN107" s="472"/>
      <c r="AO107" s="472"/>
      <c r="AP107" s="472"/>
      <c r="AQ107" s="472"/>
      <c r="AR107" s="472"/>
      <c r="AS107" s="472"/>
      <c r="AT107" s="472"/>
      <c r="AU107" s="472"/>
      <c r="AV107" s="472"/>
      <c r="AW107" s="472"/>
      <c r="AX107" s="472"/>
      <c r="AY107" s="473"/>
      <c r="AZ107" s="471"/>
      <c r="BA107" s="472"/>
      <c r="BB107" s="472"/>
      <c r="BC107" s="472"/>
      <c r="BD107" s="472"/>
      <c r="BE107" s="472"/>
      <c r="BF107" s="472"/>
      <c r="BG107" s="472"/>
      <c r="BH107" s="472"/>
      <c r="BI107" s="472"/>
      <c r="BJ107" s="472"/>
      <c r="BK107" s="472"/>
      <c r="BL107" s="472"/>
      <c r="BM107" s="472"/>
      <c r="BN107" s="472"/>
      <c r="BO107" s="472"/>
      <c r="BP107" s="472"/>
      <c r="BQ107" s="472"/>
      <c r="BR107" s="472"/>
      <c r="BS107" s="473"/>
      <c r="BT107" s="471"/>
      <c r="BU107" s="472"/>
      <c r="BV107" s="472"/>
      <c r="BW107" s="472"/>
      <c r="BX107" s="472"/>
      <c r="BY107" s="472"/>
      <c r="BZ107" s="472"/>
      <c r="CA107" s="472"/>
      <c r="CB107" s="472"/>
      <c r="CC107" s="472"/>
      <c r="CD107" s="472"/>
      <c r="CE107" s="472"/>
      <c r="CF107" s="472"/>
      <c r="CG107" s="472"/>
      <c r="CH107" s="472"/>
      <c r="CI107" s="472"/>
      <c r="CJ107" s="473"/>
      <c r="CK107" s="471"/>
      <c r="CL107" s="472"/>
      <c r="CM107" s="472"/>
      <c r="CN107" s="472"/>
      <c r="CO107" s="472"/>
      <c r="CP107" s="472"/>
      <c r="CQ107" s="472"/>
      <c r="CR107" s="472"/>
      <c r="CS107" s="472"/>
      <c r="CT107" s="472"/>
      <c r="CU107" s="472"/>
      <c r="CV107" s="472"/>
      <c r="CW107" s="472"/>
      <c r="CX107" s="472"/>
      <c r="CY107" s="472"/>
      <c r="CZ107" s="472"/>
      <c r="DA107" s="472"/>
    </row>
    <row r="108" spans="1:105" s="77" customFormat="1" ht="15" hidden="1" customHeight="1" x14ac:dyDescent="0.25">
      <c r="A108" s="469"/>
      <c r="B108" s="469"/>
      <c r="C108" s="469"/>
      <c r="D108" s="469"/>
      <c r="E108" s="469"/>
      <c r="F108" s="469"/>
      <c r="G108" s="469"/>
      <c r="H108" s="470" t="s">
        <v>218</v>
      </c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/>
      <c r="AB108" s="470"/>
      <c r="AC108" s="470"/>
      <c r="AD108" s="470"/>
      <c r="AE108" s="470"/>
      <c r="AF108" s="470"/>
      <c r="AG108" s="470"/>
      <c r="AH108" s="470"/>
      <c r="AI108" s="470"/>
      <c r="AJ108" s="471" t="s">
        <v>167</v>
      </c>
      <c r="AK108" s="472"/>
      <c r="AL108" s="472"/>
      <c r="AM108" s="472"/>
      <c r="AN108" s="472"/>
      <c r="AO108" s="472"/>
      <c r="AP108" s="472"/>
      <c r="AQ108" s="472"/>
      <c r="AR108" s="472"/>
      <c r="AS108" s="472"/>
      <c r="AT108" s="472"/>
      <c r="AU108" s="472"/>
      <c r="AV108" s="472"/>
      <c r="AW108" s="472"/>
      <c r="AX108" s="472"/>
      <c r="AY108" s="473"/>
      <c r="AZ108" s="471"/>
      <c r="BA108" s="472"/>
      <c r="BB108" s="472"/>
      <c r="BC108" s="472"/>
      <c r="BD108" s="472"/>
      <c r="BE108" s="472"/>
      <c r="BF108" s="472"/>
      <c r="BG108" s="472"/>
      <c r="BH108" s="472"/>
      <c r="BI108" s="472"/>
      <c r="BJ108" s="472"/>
      <c r="BK108" s="472"/>
      <c r="BL108" s="472"/>
      <c r="BM108" s="472"/>
      <c r="BN108" s="472"/>
      <c r="BO108" s="472"/>
      <c r="BP108" s="472"/>
      <c r="BQ108" s="472"/>
      <c r="BR108" s="472"/>
      <c r="BS108" s="473"/>
      <c r="BT108" s="471"/>
      <c r="BU108" s="472"/>
      <c r="BV108" s="472"/>
      <c r="BW108" s="472"/>
      <c r="BX108" s="472"/>
      <c r="BY108" s="472"/>
      <c r="BZ108" s="472"/>
      <c r="CA108" s="472"/>
      <c r="CB108" s="472"/>
      <c r="CC108" s="472"/>
      <c r="CD108" s="472"/>
      <c r="CE108" s="472"/>
      <c r="CF108" s="472"/>
      <c r="CG108" s="472"/>
      <c r="CH108" s="472"/>
      <c r="CI108" s="472"/>
      <c r="CJ108" s="473"/>
      <c r="CK108" s="471"/>
      <c r="CL108" s="472"/>
      <c r="CM108" s="472"/>
      <c r="CN108" s="472"/>
      <c r="CO108" s="472"/>
      <c r="CP108" s="472"/>
      <c r="CQ108" s="472"/>
      <c r="CR108" s="472"/>
      <c r="CS108" s="472"/>
      <c r="CT108" s="472"/>
      <c r="CU108" s="472"/>
      <c r="CV108" s="472"/>
      <c r="CW108" s="472"/>
      <c r="CX108" s="472"/>
      <c r="CY108" s="472"/>
      <c r="CZ108" s="472"/>
      <c r="DA108" s="472"/>
    </row>
    <row r="109" spans="1:105" s="77" customFormat="1" ht="15" hidden="1" customHeight="1" x14ac:dyDescent="0.25">
      <c r="A109" s="469"/>
      <c r="B109" s="469"/>
      <c r="C109" s="469"/>
      <c r="D109" s="469"/>
      <c r="E109" s="469"/>
      <c r="F109" s="469"/>
      <c r="G109" s="469"/>
      <c r="H109" s="470" t="s">
        <v>219</v>
      </c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1" t="s">
        <v>167</v>
      </c>
      <c r="AK109" s="472"/>
      <c r="AL109" s="472"/>
      <c r="AM109" s="472"/>
      <c r="AN109" s="472"/>
      <c r="AO109" s="472"/>
      <c r="AP109" s="472"/>
      <c r="AQ109" s="472"/>
      <c r="AR109" s="472"/>
      <c r="AS109" s="472"/>
      <c r="AT109" s="472"/>
      <c r="AU109" s="472"/>
      <c r="AV109" s="472"/>
      <c r="AW109" s="472"/>
      <c r="AX109" s="472"/>
      <c r="AY109" s="473"/>
      <c r="AZ109" s="471"/>
      <c r="BA109" s="472"/>
      <c r="BB109" s="472"/>
      <c r="BC109" s="472"/>
      <c r="BD109" s="472"/>
      <c r="BE109" s="472"/>
      <c r="BF109" s="472"/>
      <c r="BG109" s="472"/>
      <c r="BH109" s="472"/>
      <c r="BI109" s="472"/>
      <c r="BJ109" s="472"/>
      <c r="BK109" s="472"/>
      <c r="BL109" s="472"/>
      <c r="BM109" s="472"/>
      <c r="BN109" s="472"/>
      <c r="BO109" s="472"/>
      <c r="BP109" s="472"/>
      <c r="BQ109" s="472"/>
      <c r="BR109" s="472"/>
      <c r="BS109" s="473"/>
      <c r="BT109" s="471"/>
      <c r="BU109" s="472"/>
      <c r="BV109" s="472"/>
      <c r="BW109" s="472"/>
      <c r="BX109" s="472"/>
      <c r="BY109" s="472"/>
      <c r="BZ109" s="472"/>
      <c r="CA109" s="472"/>
      <c r="CB109" s="472"/>
      <c r="CC109" s="472"/>
      <c r="CD109" s="472"/>
      <c r="CE109" s="472"/>
      <c r="CF109" s="472"/>
      <c r="CG109" s="472"/>
      <c r="CH109" s="472"/>
      <c r="CI109" s="472"/>
      <c r="CJ109" s="473"/>
      <c r="CK109" s="471"/>
      <c r="CL109" s="472"/>
      <c r="CM109" s="472"/>
      <c r="CN109" s="472"/>
      <c r="CO109" s="472"/>
      <c r="CP109" s="472"/>
      <c r="CQ109" s="472"/>
      <c r="CR109" s="472"/>
      <c r="CS109" s="472"/>
      <c r="CT109" s="472"/>
      <c r="CU109" s="472"/>
      <c r="CV109" s="472"/>
      <c r="CW109" s="472"/>
      <c r="CX109" s="472"/>
      <c r="CY109" s="472"/>
      <c r="CZ109" s="472"/>
      <c r="DA109" s="472"/>
    </row>
    <row r="110" spans="1:105" s="77" customFormat="1" ht="27.75" hidden="1" customHeight="1" x14ac:dyDescent="0.25">
      <c r="A110" s="469" t="s">
        <v>238</v>
      </c>
      <c r="B110" s="469"/>
      <c r="C110" s="469"/>
      <c r="D110" s="469"/>
      <c r="E110" s="469"/>
      <c r="F110" s="469"/>
      <c r="G110" s="469"/>
      <c r="H110" s="470" t="s">
        <v>239</v>
      </c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70"/>
      <c r="AG110" s="470"/>
      <c r="AH110" s="470"/>
      <c r="AI110" s="470"/>
      <c r="AJ110" s="471" t="s">
        <v>167</v>
      </c>
      <c r="AK110" s="472"/>
      <c r="AL110" s="472"/>
      <c r="AM110" s="472"/>
      <c r="AN110" s="472"/>
      <c r="AO110" s="472"/>
      <c r="AP110" s="472"/>
      <c r="AQ110" s="472"/>
      <c r="AR110" s="472"/>
      <c r="AS110" s="472"/>
      <c r="AT110" s="472"/>
      <c r="AU110" s="472"/>
      <c r="AV110" s="472"/>
      <c r="AW110" s="472"/>
      <c r="AX110" s="472"/>
      <c r="AY110" s="473"/>
      <c r="AZ110" s="471"/>
      <c r="BA110" s="472"/>
      <c r="BB110" s="472"/>
      <c r="BC110" s="472"/>
      <c r="BD110" s="472"/>
      <c r="BE110" s="472"/>
      <c r="BF110" s="472"/>
      <c r="BG110" s="472"/>
      <c r="BH110" s="472"/>
      <c r="BI110" s="472"/>
      <c r="BJ110" s="472"/>
      <c r="BK110" s="472"/>
      <c r="BL110" s="472"/>
      <c r="BM110" s="472"/>
      <c r="BN110" s="472"/>
      <c r="BO110" s="472"/>
      <c r="BP110" s="472"/>
      <c r="BQ110" s="472"/>
      <c r="BR110" s="472"/>
      <c r="BS110" s="473"/>
      <c r="BT110" s="471"/>
      <c r="BU110" s="472"/>
      <c r="BV110" s="472"/>
      <c r="BW110" s="472"/>
      <c r="BX110" s="472"/>
      <c r="BY110" s="472"/>
      <c r="BZ110" s="472"/>
      <c r="CA110" s="472"/>
      <c r="CB110" s="472"/>
      <c r="CC110" s="472"/>
      <c r="CD110" s="472"/>
      <c r="CE110" s="472"/>
      <c r="CF110" s="472"/>
      <c r="CG110" s="472"/>
      <c r="CH110" s="472"/>
      <c r="CI110" s="472"/>
      <c r="CJ110" s="473"/>
      <c r="CK110" s="471"/>
      <c r="CL110" s="472"/>
      <c r="CM110" s="472"/>
      <c r="CN110" s="472"/>
      <c r="CO110" s="472"/>
      <c r="CP110" s="472"/>
      <c r="CQ110" s="472"/>
      <c r="CR110" s="472"/>
      <c r="CS110" s="472"/>
      <c r="CT110" s="472"/>
      <c r="CU110" s="472"/>
      <c r="CV110" s="472"/>
      <c r="CW110" s="472"/>
      <c r="CX110" s="472"/>
      <c r="CY110" s="472"/>
      <c r="CZ110" s="472"/>
      <c r="DA110" s="472"/>
    </row>
    <row r="111" spans="1:105" s="77" customFormat="1" ht="27.75" hidden="1" customHeight="1" x14ac:dyDescent="0.25">
      <c r="A111" s="469" t="s">
        <v>240</v>
      </c>
      <c r="B111" s="469"/>
      <c r="C111" s="469"/>
      <c r="D111" s="469"/>
      <c r="E111" s="469"/>
      <c r="F111" s="469"/>
      <c r="G111" s="469"/>
      <c r="H111" s="470" t="s">
        <v>217</v>
      </c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  <c r="AE111" s="470"/>
      <c r="AF111" s="470"/>
      <c r="AG111" s="470"/>
      <c r="AH111" s="470"/>
      <c r="AI111" s="470"/>
      <c r="AJ111" s="471" t="s">
        <v>167</v>
      </c>
      <c r="AK111" s="472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2"/>
      <c r="AY111" s="473"/>
      <c r="AZ111" s="471"/>
      <c r="BA111" s="472"/>
      <c r="BB111" s="472"/>
      <c r="BC111" s="472"/>
      <c r="BD111" s="472"/>
      <c r="BE111" s="472"/>
      <c r="BF111" s="472"/>
      <c r="BG111" s="472"/>
      <c r="BH111" s="472"/>
      <c r="BI111" s="472"/>
      <c r="BJ111" s="472"/>
      <c r="BK111" s="472"/>
      <c r="BL111" s="472"/>
      <c r="BM111" s="472"/>
      <c r="BN111" s="472"/>
      <c r="BO111" s="472"/>
      <c r="BP111" s="472"/>
      <c r="BQ111" s="472"/>
      <c r="BR111" s="472"/>
      <c r="BS111" s="473"/>
      <c r="BT111" s="471"/>
      <c r="BU111" s="472"/>
      <c r="BV111" s="472"/>
      <c r="BW111" s="472"/>
      <c r="BX111" s="472"/>
      <c r="BY111" s="472"/>
      <c r="BZ111" s="472"/>
      <c r="CA111" s="472"/>
      <c r="CB111" s="472"/>
      <c r="CC111" s="472"/>
      <c r="CD111" s="472"/>
      <c r="CE111" s="472"/>
      <c r="CF111" s="472"/>
      <c r="CG111" s="472"/>
      <c r="CH111" s="472"/>
      <c r="CI111" s="472"/>
      <c r="CJ111" s="473"/>
      <c r="CK111" s="471"/>
      <c r="CL111" s="472"/>
      <c r="CM111" s="472"/>
      <c r="CN111" s="472"/>
      <c r="CO111" s="472"/>
      <c r="CP111" s="472"/>
      <c r="CQ111" s="472"/>
      <c r="CR111" s="472"/>
      <c r="CS111" s="472"/>
      <c r="CT111" s="472"/>
      <c r="CU111" s="472"/>
      <c r="CV111" s="472"/>
      <c r="CW111" s="472"/>
      <c r="CX111" s="472"/>
      <c r="CY111" s="472"/>
      <c r="CZ111" s="472"/>
      <c r="DA111" s="472"/>
    </row>
    <row r="112" spans="1:105" s="77" customFormat="1" ht="15" hidden="1" customHeight="1" x14ac:dyDescent="0.25">
      <c r="A112" s="469"/>
      <c r="B112" s="469"/>
      <c r="C112" s="469"/>
      <c r="D112" s="469"/>
      <c r="E112" s="469"/>
      <c r="F112" s="469"/>
      <c r="G112" s="469"/>
      <c r="H112" s="470" t="s">
        <v>218</v>
      </c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/>
      <c r="AB112" s="470"/>
      <c r="AC112" s="470"/>
      <c r="AD112" s="470"/>
      <c r="AE112" s="470"/>
      <c r="AF112" s="470"/>
      <c r="AG112" s="470"/>
      <c r="AH112" s="470"/>
      <c r="AI112" s="470"/>
      <c r="AJ112" s="471" t="s">
        <v>167</v>
      </c>
      <c r="AK112" s="472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472"/>
      <c r="AV112" s="472"/>
      <c r="AW112" s="472"/>
      <c r="AX112" s="472"/>
      <c r="AY112" s="473"/>
      <c r="AZ112" s="471"/>
      <c r="BA112" s="472"/>
      <c r="BB112" s="472"/>
      <c r="BC112" s="472"/>
      <c r="BD112" s="472"/>
      <c r="BE112" s="472"/>
      <c r="BF112" s="472"/>
      <c r="BG112" s="472"/>
      <c r="BH112" s="472"/>
      <c r="BI112" s="472"/>
      <c r="BJ112" s="472"/>
      <c r="BK112" s="472"/>
      <c r="BL112" s="472"/>
      <c r="BM112" s="472"/>
      <c r="BN112" s="472"/>
      <c r="BO112" s="472"/>
      <c r="BP112" s="472"/>
      <c r="BQ112" s="472"/>
      <c r="BR112" s="472"/>
      <c r="BS112" s="473"/>
      <c r="BT112" s="471"/>
      <c r="BU112" s="472"/>
      <c r="BV112" s="472"/>
      <c r="BW112" s="472"/>
      <c r="BX112" s="472"/>
      <c r="BY112" s="472"/>
      <c r="BZ112" s="472"/>
      <c r="CA112" s="472"/>
      <c r="CB112" s="472"/>
      <c r="CC112" s="472"/>
      <c r="CD112" s="472"/>
      <c r="CE112" s="472"/>
      <c r="CF112" s="472"/>
      <c r="CG112" s="472"/>
      <c r="CH112" s="472"/>
      <c r="CI112" s="472"/>
      <c r="CJ112" s="473"/>
      <c r="CK112" s="471"/>
      <c r="CL112" s="472"/>
      <c r="CM112" s="472"/>
      <c r="CN112" s="472"/>
      <c r="CO112" s="472"/>
      <c r="CP112" s="472"/>
      <c r="CQ112" s="472"/>
      <c r="CR112" s="472"/>
      <c r="CS112" s="472"/>
      <c r="CT112" s="472"/>
      <c r="CU112" s="472"/>
      <c r="CV112" s="472"/>
      <c r="CW112" s="472"/>
      <c r="CX112" s="472"/>
      <c r="CY112" s="472"/>
      <c r="CZ112" s="472"/>
      <c r="DA112" s="472"/>
    </row>
    <row r="113" spans="1:105" s="77" customFormat="1" ht="15" hidden="1" customHeight="1" x14ac:dyDescent="0.25">
      <c r="A113" s="469"/>
      <c r="B113" s="469"/>
      <c r="C113" s="469"/>
      <c r="D113" s="469"/>
      <c r="E113" s="469"/>
      <c r="F113" s="469"/>
      <c r="G113" s="469"/>
      <c r="H113" s="470" t="s">
        <v>219</v>
      </c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  <c r="AF113" s="470"/>
      <c r="AG113" s="470"/>
      <c r="AH113" s="470"/>
      <c r="AI113" s="470"/>
      <c r="AJ113" s="471" t="s">
        <v>167</v>
      </c>
      <c r="AK113" s="472"/>
      <c r="AL113" s="472"/>
      <c r="AM113" s="472"/>
      <c r="AN113" s="472"/>
      <c r="AO113" s="472"/>
      <c r="AP113" s="472"/>
      <c r="AQ113" s="472"/>
      <c r="AR113" s="472"/>
      <c r="AS113" s="472"/>
      <c r="AT113" s="472"/>
      <c r="AU113" s="472"/>
      <c r="AV113" s="472"/>
      <c r="AW113" s="472"/>
      <c r="AX113" s="472"/>
      <c r="AY113" s="473"/>
      <c r="AZ113" s="471"/>
      <c r="BA113" s="472"/>
      <c r="BB113" s="472"/>
      <c r="BC113" s="472"/>
      <c r="BD113" s="472"/>
      <c r="BE113" s="472"/>
      <c r="BF113" s="472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3"/>
      <c r="BT113" s="471"/>
      <c r="BU113" s="472"/>
      <c r="BV113" s="472"/>
      <c r="BW113" s="472"/>
      <c r="BX113" s="472"/>
      <c r="BY113" s="472"/>
      <c r="BZ113" s="472"/>
      <c r="CA113" s="472"/>
      <c r="CB113" s="472"/>
      <c r="CC113" s="472"/>
      <c r="CD113" s="472"/>
      <c r="CE113" s="472"/>
      <c r="CF113" s="472"/>
      <c r="CG113" s="472"/>
      <c r="CH113" s="472"/>
      <c r="CI113" s="472"/>
      <c r="CJ113" s="473"/>
      <c r="CK113" s="471"/>
      <c r="CL113" s="472"/>
      <c r="CM113" s="472"/>
      <c r="CN113" s="472"/>
      <c r="CO113" s="472"/>
      <c r="CP113" s="472"/>
      <c r="CQ113" s="472"/>
      <c r="CR113" s="472"/>
      <c r="CS113" s="472"/>
      <c r="CT113" s="472"/>
      <c r="CU113" s="472"/>
      <c r="CV113" s="472"/>
      <c r="CW113" s="472"/>
      <c r="CX113" s="472"/>
      <c r="CY113" s="472"/>
      <c r="CZ113" s="472"/>
      <c r="DA113" s="472"/>
    </row>
    <row r="114" spans="1:105" s="77" customFormat="1" ht="15" hidden="1" customHeight="1" x14ac:dyDescent="0.25">
      <c r="A114" s="469" t="s">
        <v>241</v>
      </c>
      <c r="B114" s="469"/>
      <c r="C114" s="469"/>
      <c r="D114" s="469"/>
      <c r="E114" s="469"/>
      <c r="F114" s="469"/>
      <c r="G114" s="469"/>
      <c r="H114" s="470" t="s">
        <v>221</v>
      </c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/>
      <c r="AB114" s="470"/>
      <c r="AC114" s="470"/>
      <c r="AD114" s="470"/>
      <c r="AE114" s="470"/>
      <c r="AF114" s="470"/>
      <c r="AG114" s="470"/>
      <c r="AH114" s="470"/>
      <c r="AI114" s="470"/>
      <c r="AJ114" s="471" t="s">
        <v>167</v>
      </c>
      <c r="AK114" s="472"/>
      <c r="AL114" s="472"/>
      <c r="AM114" s="472"/>
      <c r="AN114" s="472"/>
      <c r="AO114" s="472"/>
      <c r="AP114" s="472"/>
      <c r="AQ114" s="472"/>
      <c r="AR114" s="472"/>
      <c r="AS114" s="472"/>
      <c r="AT114" s="472"/>
      <c r="AU114" s="472"/>
      <c r="AV114" s="472"/>
      <c r="AW114" s="472"/>
      <c r="AX114" s="472"/>
      <c r="AY114" s="473"/>
      <c r="AZ114" s="471"/>
      <c r="BA114" s="472"/>
      <c r="BB114" s="472"/>
      <c r="BC114" s="472"/>
      <c r="BD114" s="472"/>
      <c r="BE114" s="472"/>
      <c r="BF114" s="472"/>
      <c r="BG114" s="472"/>
      <c r="BH114" s="472"/>
      <c r="BI114" s="472"/>
      <c r="BJ114" s="472"/>
      <c r="BK114" s="472"/>
      <c r="BL114" s="472"/>
      <c r="BM114" s="472"/>
      <c r="BN114" s="472"/>
      <c r="BO114" s="472"/>
      <c r="BP114" s="472"/>
      <c r="BQ114" s="472"/>
      <c r="BR114" s="472"/>
      <c r="BS114" s="473"/>
      <c r="BT114" s="471"/>
      <c r="BU114" s="472"/>
      <c r="BV114" s="472"/>
      <c r="BW114" s="472"/>
      <c r="BX114" s="472"/>
      <c r="BY114" s="472"/>
      <c r="BZ114" s="472"/>
      <c r="CA114" s="472"/>
      <c r="CB114" s="472"/>
      <c r="CC114" s="472"/>
      <c r="CD114" s="472"/>
      <c r="CE114" s="472"/>
      <c r="CF114" s="472"/>
      <c r="CG114" s="472"/>
      <c r="CH114" s="472"/>
      <c r="CI114" s="472"/>
      <c r="CJ114" s="473"/>
      <c r="CK114" s="471"/>
      <c r="CL114" s="472"/>
      <c r="CM114" s="472"/>
      <c r="CN114" s="472"/>
      <c r="CO114" s="472"/>
      <c r="CP114" s="472"/>
      <c r="CQ114" s="472"/>
      <c r="CR114" s="472"/>
      <c r="CS114" s="472"/>
      <c r="CT114" s="472"/>
      <c r="CU114" s="472"/>
      <c r="CV114" s="472"/>
      <c r="CW114" s="472"/>
      <c r="CX114" s="472"/>
      <c r="CY114" s="472"/>
      <c r="CZ114" s="472"/>
      <c r="DA114" s="472"/>
    </row>
    <row r="115" spans="1:105" s="77" customFormat="1" ht="15" hidden="1" customHeight="1" x14ac:dyDescent="0.25">
      <c r="A115" s="469"/>
      <c r="B115" s="469"/>
      <c r="C115" s="469"/>
      <c r="D115" s="469"/>
      <c r="E115" s="469"/>
      <c r="F115" s="469"/>
      <c r="G115" s="469"/>
      <c r="H115" s="470" t="s">
        <v>218</v>
      </c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/>
      <c r="AB115" s="470"/>
      <c r="AC115" s="470"/>
      <c r="AD115" s="470"/>
      <c r="AE115" s="470"/>
      <c r="AF115" s="470"/>
      <c r="AG115" s="470"/>
      <c r="AH115" s="470"/>
      <c r="AI115" s="470"/>
      <c r="AJ115" s="471" t="s">
        <v>167</v>
      </c>
      <c r="AK115" s="472"/>
      <c r="AL115" s="472"/>
      <c r="AM115" s="472"/>
      <c r="AN115" s="472"/>
      <c r="AO115" s="472"/>
      <c r="AP115" s="472"/>
      <c r="AQ115" s="472"/>
      <c r="AR115" s="472"/>
      <c r="AS115" s="472"/>
      <c r="AT115" s="472"/>
      <c r="AU115" s="472"/>
      <c r="AV115" s="472"/>
      <c r="AW115" s="472"/>
      <c r="AX115" s="472"/>
      <c r="AY115" s="473"/>
      <c r="AZ115" s="471"/>
      <c r="BA115" s="472"/>
      <c r="BB115" s="472"/>
      <c r="BC115" s="472"/>
      <c r="BD115" s="472"/>
      <c r="BE115" s="472"/>
      <c r="BF115" s="472"/>
      <c r="BG115" s="472"/>
      <c r="BH115" s="472"/>
      <c r="BI115" s="472"/>
      <c r="BJ115" s="472"/>
      <c r="BK115" s="472"/>
      <c r="BL115" s="472"/>
      <c r="BM115" s="472"/>
      <c r="BN115" s="472"/>
      <c r="BO115" s="472"/>
      <c r="BP115" s="472"/>
      <c r="BQ115" s="472"/>
      <c r="BR115" s="472"/>
      <c r="BS115" s="473"/>
      <c r="BT115" s="471"/>
      <c r="BU115" s="472"/>
      <c r="BV115" s="472"/>
      <c r="BW115" s="472"/>
      <c r="BX115" s="472"/>
      <c r="BY115" s="472"/>
      <c r="BZ115" s="472"/>
      <c r="CA115" s="472"/>
      <c r="CB115" s="472"/>
      <c r="CC115" s="472"/>
      <c r="CD115" s="472"/>
      <c r="CE115" s="472"/>
      <c r="CF115" s="472"/>
      <c r="CG115" s="472"/>
      <c r="CH115" s="472"/>
      <c r="CI115" s="472"/>
      <c r="CJ115" s="473"/>
      <c r="CK115" s="471"/>
      <c r="CL115" s="472"/>
      <c r="CM115" s="472"/>
      <c r="CN115" s="472"/>
      <c r="CO115" s="472"/>
      <c r="CP115" s="472"/>
      <c r="CQ115" s="472"/>
      <c r="CR115" s="472"/>
      <c r="CS115" s="472"/>
      <c r="CT115" s="472"/>
      <c r="CU115" s="472"/>
      <c r="CV115" s="472"/>
      <c r="CW115" s="472"/>
      <c r="CX115" s="472"/>
      <c r="CY115" s="472"/>
      <c r="CZ115" s="472"/>
      <c r="DA115" s="472"/>
    </row>
    <row r="116" spans="1:105" s="77" customFormat="1" ht="15" hidden="1" customHeight="1" x14ac:dyDescent="0.25">
      <c r="A116" s="469"/>
      <c r="B116" s="469"/>
      <c r="C116" s="469"/>
      <c r="D116" s="469"/>
      <c r="E116" s="469"/>
      <c r="F116" s="469"/>
      <c r="G116" s="469"/>
      <c r="H116" s="470" t="s">
        <v>219</v>
      </c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  <c r="AE116" s="470"/>
      <c r="AF116" s="470"/>
      <c r="AG116" s="470"/>
      <c r="AH116" s="470"/>
      <c r="AI116" s="470"/>
      <c r="AJ116" s="471" t="s">
        <v>167</v>
      </c>
      <c r="AK116" s="472"/>
      <c r="AL116" s="472"/>
      <c r="AM116" s="472"/>
      <c r="AN116" s="472"/>
      <c r="AO116" s="472"/>
      <c r="AP116" s="472"/>
      <c r="AQ116" s="472"/>
      <c r="AR116" s="472"/>
      <c r="AS116" s="472"/>
      <c r="AT116" s="472"/>
      <c r="AU116" s="472"/>
      <c r="AV116" s="472"/>
      <c r="AW116" s="472"/>
      <c r="AX116" s="472"/>
      <c r="AY116" s="473"/>
      <c r="AZ116" s="471"/>
      <c r="BA116" s="472"/>
      <c r="BB116" s="472"/>
      <c r="BC116" s="472"/>
      <c r="BD116" s="472"/>
      <c r="BE116" s="472"/>
      <c r="BF116" s="472"/>
      <c r="BG116" s="472"/>
      <c r="BH116" s="472"/>
      <c r="BI116" s="472"/>
      <c r="BJ116" s="472"/>
      <c r="BK116" s="472"/>
      <c r="BL116" s="472"/>
      <c r="BM116" s="472"/>
      <c r="BN116" s="472"/>
      <c r="BO116" s="472"/>
      <c r="BP116" s="472"/>
      <c r="BQ116" s="472"/>
      <c r="BR116" s="472"/>
      <c r="BS116" s="473"/>
      <c r="BT116" s="471"/>
      <c r="BU116" s="472"/>
      <c r="BV116" s="472"/>
      <c r="BW116" s="472"/>
      <c r="BX116" s="472"/>
      <c r="BY116" s="472"/>
      <c r="BZ116" s="472"/>
      <c r="CA116" s="472"/>
      <c r="CB116" s="472"/>
      <c r="CC116" s="472"/>
      <c r="CD116" s="472"/>
      <c r="CE116" s="472"/>
      <c r="CF116" s="472"/>
      <c r="CG116" s="472"/>
      <c r="CH116" s="472"/>
      <c r="CI116" s="472"/>
      <c r="CJ116" s="473"/>
      <c r="CK116" s="471"/>
      <c r="CL116" s="472"/>
      <c r="CM116" s="472"/>
      <c r="CN116" s="472"/>
      <c r="CO116" s="472"/>
      <c r="CP116" s="472"/>
      <c r="CQ116" s="472"/>
      <c r="CR116" s="472"/>
      <c r="CS116" s="472"/>
      <c r="CT116" s="472"/>
      <c r="CU116" s="472"/>
      <c r="CV116" s="472"/>
      <c r="CW116" s="472"/>
      <c r="CX116" s="472"/>
      <c r="CY116" s="472"/>
      <c r="CZ116" s="472"/>
      <c r="DA116" s="472"/>
    </row>
    <row r="117" spans="1:105" s="77" customFormat="1" ht="27.75" hidden="1" customHeight="1" x14ac:dyDescent="0.25">
      <c r="A117" s="469" t="s">
        <v>242</v>
      </c>
      <c r="B117" s="469"/>
      <c r="C117" s="469"/>
      <c r="D117" s="469"/>
      <c r="E117" s="469"/>
      <c r="F117" s="469"/>
      <c r="G117" s="469"/>
      <c r="H117" s="470" t="s">
        <v>243</v>
      </c>
      <c r="I117" s="470"/>
      <c r="J117" s="470"/>
      <c r="K117" s="470"/>
      <c r="L117" s="470"/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470"/>
      <c r="AE117" s="470"/>
      <c r="AF117" s="470"/>
      <c r="AG117" s="470"/>
      <c r="AH117" s="470"/>
      <c r="AI117" s="470"/>
      <c r="AJ117" s="471" t="s">
        <v>167</v>
      </c>
      <c r="AK117" s="472"/>
      <c r="AL117" s="472"/>
      <c r="AM117" s="472"/>
      <c r="AN117" s="472"/>
      <c r="AO117" s="472"/>
      <c r="AP117" s="472"/>
      <c r="AQ117" s="472"/>
      <c r="AR117" s="472"/>
      <c r="AS117" s="472"/>
      <c r="AT117" s="472"/>
      <c r="AU117" s="472"/>
      <c r="AV117" s="472"/>
      <c r="AW117" s="472"/>
      <c r="AX117" s="472"/>
      <c r="AY117" s="473"/>
      <c r="AZ117" s="471"/>
      <c r="BA117" s="472"/>
      <c r="BB117" s="472"/>
      <c r="BC117" s="472"/>
      <c r="BD117" s="472"/>
      <c r="BE117" s="472"/>
      <c r="BF117" s="472"/>
      <c r="BG117" s="472"/>
      <c r="BH117" s="472"/>
      <c r="BI117" s="472"/>
      <c r="BJ117" s="472"/>
      <c r="BK117" s="472"/>
      <c r="BL117" s="472"/>
      <c r="BM117" s="472"/>
      <c r="BN117" s="472"/>
      <c r="BO117" s="472"/>
      <c r="BP117" s="472"/>
      <c r="BQ117" s="472"/>
      <c r="BR117" s="472"/>
      <c r="BS117" s="473"/>
      <c r="BT117" s="471"/>
      <c r="BU117" s="472"/>
      <c r="BV117" s="472"/>
      <c r="BW117" s="472"/>
      <c r="BX117" s="472"/>
      <c r="BY117" s="472"/>
      <c r="BZ117" s="472"/>
      <c r="CA117" s="472"/>
      <c r="CB117" s="472"/>
      <c r="CC117" s="472"/>
      <c r="CD117" s="472"/>
      <c r="CE117" s="472"/>
      <c r="CF117" s="472"/>
      <c r="CG117" s="472"/>
      <c r="CH117" s="472"/>
      <c r="CI117" s="472"/>
      <c r="CJ117" s="473"/>
      <c r="CK117" s="471"/>
      <c r="CL117" s="472"/>
      <c r="CM117" s="472"/>
      <c r="CN117" s="472"/>
      <c r="CO117" s="472"/>
      <c r="CP117" s="472"/>
      <c r="CQ117" s="472"/>
      <c r="CR117" s="472"/>
      <c r="CS117" s="472"/>
      <c r="CT117" s="472"/>
      <c r="CU117" s="472"/>
      <c r="CV117" s="472"/>
      <c r="CW117" s="472"/>
      <c r="CX117" s="472"/>
      <c r="CY117" s="472"/>
      <c r="CZ117" s="472"/>
      <c r="DA117" s="472"/>
    </row>
    <row r="118" spans="1:105" s="77" customFormat="1" ht="27.75" hidden="1" customHeight="1" x14ac:dyDescent="0.25">
      <c r="A118" s="469" t="s">
        <v>244</v>
      </c>
      <c r="B118" s="469"/>
      <c r="C118" s="469"/>
      <c r="D118" s="469"/>
      <c r="E118" s="469"/>
      <c r="F118" s="469"/>
      <c r="G118" s="469"/>
      <c r="H118" s="470" t="s">
        <v>217</v>
      </c>
      <c r="I118" s="470"/>
      <c r="J118" s="470"/>
      <c r="K118" s="470"/>
      <c r="L118" s="470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470"/>
      <c r="AE118" s="470"/>
      <c r="AF118" s="470"/>
      <c r="AG118" s="470"/>
      <c r="AH118" s="470"/>
      <c r="AI118" s="470"/>
      <c r="AJ118" s="471" t="s">
        <v>167</v>
      </c>
      <c r="AK118" s="472"/>
      <c r="AL118" s="472"/>
      <c r="AM118" s="472"/>
      <c r="AN118" s="472"/>
      <c r="AO118" s="472"/>
      <c r="AP118" s="472"/>
      <c r="AQ118" s="472"/>
      <c r="AR118" s="472"/>
      <c r="AS118" s="472"/>
      <c r="AT118" s="472"/>
      <c r="AU118" s="472"/>
      <c r="AV118" s="472"/>
      <c r="AW118" s="472"/>
      <c r="AX118" s="472"/>
      <c r="AY118" s="473"/>
      <c r="AZ118" s="471"/>
      <c r="BA118" s="472"/>
      <c r="BB118" s="472"/>
      <c r="BC118" s="472"/>
      <c r="BD118" s="472"/>
      <c r="BE118" s="472"/>
      <c r="BF118" s="472"/>
      <c r="BG118" s="472"/>
      <c r="BH118" s="472"/>
      <c r="BI118" s="472"/>
      <c r="BJ118" s="472"/>
      <c r="BK118" s="472"/>
      <c r="BL118" s="472"/>
      <c r="BM118" s="472"/>
      <c r="BN118" s="472"/>
      <c r="BO118" s="472"/>
      <c r="BP118" s="472"/>
      <c r="BQ118" s="472"/>
      <c r="BR118" s="472"/>
      <c r="BS118" s="473"/>
      <c r="BT118" s="471"/>
      <c r="BU118" s="472"/>
      <c r="BV118" s="472"/>
      <c r="BW118" s="472"/>
      <c r="BX118" s="472"/>
      <c r="BY118" s="472"/>
      <c r="BZ118" s="472"/>
      <c r="CA118" s="472"/>
      <c r="CB118" s="472"/>
      <c r="CC118" s="472"/>
      <c r="CD118" s="472"/>
      <c r="CE118" s="472"/>
      <c r="CF118" s="472"/>
      <c r="CG118" s="472"/>
      <c r="CH118" s="472"/>
      <c r="CI118" s="472"/>
      <c r="CJ118" s="473"/>
      <c r="CK118" s="471"/>
      <c r="CL118" s="472"/>
      <c r="CM118" s="472"/>
      <c r="CN118" s="472"/>
      <c r="CO118" s="472"/>
      <c r="CP118" s="472"/>
      <c r="CQ118" s="472"/>
      <c r="CR118" s="472"/>
      <c r="CS118" s="472"/>
      <c r="CT118" s="472"/>
      <c r="CU118" s="472"/>
      <c r="CV118" s="472"/>
      <c r="CW118" s="472"/>
      <c r="CX118" s="472"/>
      <c r="CY118" s="472"/>
      <c r="CZ118" s="472"/>
      <c r="DA118" s="472"/>
    </row>
    <row r="119" spans="1:105" s="77" customFormat="1" ht="15" hidden="1" customHeight="1" x14ac:dyDescent="0.25">
      <c r="A119" s="469"/>
      <c r="B119" s="469"/>
      <c r="C119" s="469"/>
      <c r="D119" s="469"/>
      <c r="E119" s="469"/>
      <c r="F119" s="469"/>
      <c r="G119" s="469"/>
      <c r="H119" s="470" t="s">
        <v>218</v>
      </c>
      <c r="I119" s="470"/>
      <c r="J119" s="470"/>
      <c r="K119" s="470"/>
      <c r="L119" s="470"/>
      <c r="M119" s="470"/>
      <c r="N119" s="470"/>
      <c r="O119" s="470"/>
      <c r="P119" s="470"/>
      <c r="Q119" s="470"/>
      <c r="R119" s="470"/>
      <c r="S119" s="470"/>
      <c r="T119" s="470"/>
      <c r="U119" s="470"/>
      <c r="V119" s="470"/>
      <c r="W119" s="470"/>
      <c r="X119" s="470"/>
      <c r="Y119" s="470"/>
      <c r="Z119" s="470"/>
      <c r="AA119" s="470"/>
      <c r="AB119" s="470"/>
      <c r="AC119" s="470"/>
      <c r="AD119" s="470"/>
      <c r="AE119" s="470"/>
      <c r="AF119" s="470"/>
      <c r="AG119" s="470"/>
      <c r="AH119" s="470"/>
      <c r="AI119" s="470"/>
      <c r="AJ119" s="471" t="s">
        <v>167</v>
      </c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3"/>
      <c r="AZ119" s="471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3"/>
      <c r="BT119" s="471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3"/>
      <c r="CK119" s="471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  <c r="CY119" s="472"/>
      <c r="CZ119" s="472"/>
      <c r="DA119" s="472"/>
    </row>
    <row r="120" spans="1:105" s="77" customFormat="1" ht="15" hidden="1" customHeight="1" x14ac:dyDescent="0.25">
      <c r="A120" s="469"/>
      <c r="B120" s="469"/>
      <c r="C120" s="469"/>
      <c r="D120" s="469"/>
      <c r="E120" s="469"/>
      <c r="F120" s="469"/>
      <c r="G120" s="469"/>
      <c r="H120" s="470" t="s">
        <v>219</v>
      </c>
      <c r="I120" s="470"/>
      <c r="J120" s="470"/>
      <c r="K120" s="470"/>
      <c r="L120" s="470"/>
      <c r="M120" s="470"/>
      <c r="N120" s="470"/>
      <c r="O120" s="470"/>
      <c r="P120" s="470"/>
      <c r="Q120" s="470"/>
      <c r="R120" s="470"/>
      <c r="S120" s="470"/>
      <c r="T120" s="470"/>
      <c r="U120" s="470"/>
      <c r="V120" s="470"/>
      <c r="W120" s="470"/>
      <c r="X120" s="470"/>
      <c r="Y120" s="470"/>
      <c r="Z120" s="470"/>
      <c r="AA120" s="470"/>
      <c r="AB120" s="470"/>
      <c r="AC120" s="470"/>
      <c r="AD120" s="470"/>
      <c r="AE120" s="470"/>
      <c r="AF120" s="470"/>
      <c r="AG120" s="470"/>
      <c r="AH120" s="470"/>
      <c r="AI120" s="470"/>
      <c r="AJ120" s="471" t="s">
        <v>167</v>
      </c>
      <c r="AK120" s="472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3"/>
      <c r="AZ120" s="471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2"/>
      <c r="BK120" s="472"/>
      <c r="BL120" s="472"/>
      <c r="BM120" s="472"/>
      <c r="BN120" s="472"/>
      <c r="BO120" s="472"/>
      <c r="BP120" s="472"/>
      <c r="BQ120" s="472"/>
      <c r="BR120" s="472"/>
      <c r="BS120" s="473"/>
      <c r="BT120" s="471"/>
      <c r="BU120" s="472"/>
      <c r="BV120" s="472"/>
      <c r="BW120" s="472"/>
      <c r="BX120" s="472"/>
      <c r="BY120" s="472"/>
      <c r="BZ120" s="472"/>
      <c r="CA120" s="472"/>
      <c r="CB120" s="472"/>
      <c r="CC120" s="472"/>
      <c r="CD120" s="472"/>
      <c r="CE120" s="472"/>
      <c r="CF120" s="472"/>
      <c r="CG120" s="472"/>
      <c r="CH120" s="472"/>
      <c r="CI120" s="472"/>
      <c r="CJ120" s="473"/>
      <c r="CK120" s="471"/>
      <c r="CL120" s="472"/>
      <c r="CM120" s="472"/>
      <c r="CN120" s="472"/>
      <c r="CO120" s="472"/>
      <c r="CP120" s="472"/>
      <c r="CQ120" s="472"/>
      <c r="CR120" s="472"/>
      <c r="CS120" s="472"/>
      <c r="CT120" s="472"/>
      <c r="CU120" s="472"/>
      <c r="CV120" s="472"/>
      <c r="CW120" s="472"/>
      <c r="CX120" s="472"/>
      <c r="CY120" s="472"/>
      <c r="CZ120" s="472"/>
      <c r="DA120" s="472"/>
    </row>
    <row r="121" spans="1:105" s="77" customFormat="1" ht="15" hidden="1" customHeight="1" x14ac:dyDescent="0.25">
      <c r="A121" s="469" t="s">
        <v>245</v>
      </c>
      <c r="B121" s="469"/>
      <c r="C121" s="469"/>
      <c r="D121" s="469"/>
      <c r="E121" s="469"/>
      <c r="F121" s="469"/>
      <c r="G121" s="469"/>
      <c r="H121" s="470" t="s">
        <v>221</v>
      </c>
      <c r="I121" s="470"/>
      <c r="J121" s="470"/>
      <c r="K121" s="470"/>
      <c r="L121" s="470"/>
      <c r="M121" s="470"/>
      <c r="N121" s="470"/>
      <c r="O121" s="470"/>
      <c r="P121" s="470"/>
      <c r="Q121" s="470"/>
      <c r="R121" s="470"/>
      <c r="S121" s="470"/>
      <c r="T121" s="470"/>
      <c r="U121" s="470"/>
      <c r="V121" s="470"/>
      <c r="W121" s="470"/>
      <c r="X121" s="470"/>
      <c r="Y121" s="470"/>
      <c r="Z121" s="470"/>
      <c r="AA121" s="470"/>
      <c r="AB121" s="470"/>
      <c r="AC121" s="470"/>
      <c r="AD121" s="470"/>
      <c r="AE121" s="470"/>
      <c r="AF121" s="470"/>
      <c r="AG121" s="470"/>
      <c r="AH121" s="470"/>
      <c r="AI121" s="470"/>
      <c r="AJ121" s="471" t="s">
        <v>167</v>
      </c>
      <c r="AK121" s="472"/>
      <c r="AL121" s="472"/>
      <c r="AM121" s="472"/>
      <c r="AN121" s="472"/>
      <c r="AO121" s="472"/>
      <c r="AP121" s="472"/>
      <c r="AQ121" s="472"/>
      <c r="AR121" s="472"/>
      <c r="AS121" s="472"/>
      <c r="AT121" s="472"/>
      <c r="AU121" s="472"/>
      <c r="AV121" s="472"/>
      <c r="AW121" s="472"/>
      <c r="AX121" s="472"/>
      <c r="AY121" s="473"/>
      <c r="AZ121" s="471"/>
      <c r="BA121" s="472"/>
      <c r="BB121" s="472"/>
      <c r="BC121" s="472"/>
      <c r="BD121" s="472"/>
      <c r="BE121" s="472"/>
      <c r="BF121" s="472"/>
      <c r="BG121" s="472"/>
      <c r="BH121" s="472"/>
      <c r="BI121" s="472"/>
      <c r="BJ121" s="472"/>
      <c r="BK121" s="472"/>
      <c r="BL121" s="472"/>
      <c r="BM121" s="472"/>
      <c r="BN121" s="472"/>
      <c r="BO121" s="472"/>
      <c r="BP121" s="472"/>
      <c r="BQ121" s="472"/>
      <c r="BR121" s="472"/>
      <c r="BS121" s="473"/>
      <c r="BT121" s="471"/>
      <c r="BU121" s="472"/>
      <c r="BV121" s="472"/>
      <c r="BW121" s="472"/>
      <c r="BX121" s="472"/>
      <c r="BY121" s="472"/>
      <c r="BZ121" s="472"/>
      <c r="CA121" s="472"/>
      <c r="CB121" s="472"/>
      <c r="CC121" s="472"/>
      <c r="CD121" s="472"/>
      <c r="CE121" s="472"/>
      <c r="CF121" s="472"/>
      <c r="CG121" s="472"/>
      <c r="CH121" s="472"/>
      <c r="CI121" s="472"/>
      <c r="CJ121" s="473"/>
      <c r="CK121" s="471"/>
      <c r="CL121" s="472"/>
      <c r="CM121" s="472"/>
      <c r="CN121" s="472"/>
      <c r="CO121" s="472"/>
      <c r="CP121" s="472"/>
      <c r="CQ121" s="472"/>
      <c r="CR121" s="472"/>
      <c r="CS121" s="472"/>
      <c r="CT121" s="472"/>
      <c r="CU121" s="472"/>
      <c r="CV121" s="472"/>
      <c r="CW121" s="472"/>
      <c r="CX121" s="472"/>
      <c r="CY121" s="472"/>
      <c r="CZ121" s="472"/>
      <c r="DA121" s="472"/>
    </row>
    <row r="122" spans="1:105" s="77" customFormat="1" ht="15" hidden="1" customHeight="1" x14ac:dyDescent="0.25">
      <c r="A122" s="469"/>
      <c r="B122" s="469"/>
      <c r="C122" s="469"/>
      <c r="D122" s="469"/>
      <c r="E122" s="469"/>
      <c r="F122" s="469"/>
      <c r="G122" s="469"/>
      <c r="H122" s="470" t="s">
        <v>218</v>
      </c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  <c r="Y122" s="470"/>
      <c r="Z122" s="470"/>
      <c r="AA122" s="470"/>
      <c r="AB122" s="470"/>
      <c r="AC122" s="470"/>
      <c r="AD122" s="470"/>
      <c r="AE122" s="470"/>
      <c r="AF122" s="470"/>
      <c r="AG122" s="470"/>
      <c r="AH122" s="470"/>
      <c r="AI122" s="470"/>
      <c r="AJ122" s="471" t="s">
        <v>167</v>
      </c>
      <c r="AK122" s="472"/>
      <c r="AL122" s="472"/>
      <c r="AM122" s="472"/>
      <c r="AN122" s="472"/>
      <c r="AO122" s="472"/>
      <c r="AP122" s="472"/>
      <c r="AQ122" s="472"/>
      <c r="AR122" s="472"/>
      <c r="AS122" s="472"/>
      <c r="AT122" s="472"/>
      <c r="AU122" s="472"/>
      <c r="AV122" s="472"/>
      <c r="AW122" s="472"/>
      <c r="AX122" s="472"/>
      <c r="AY122" s="473"/>
      <c r="AZ122" s="471"/>
      <c r="BA122" s="472"/>
      <c r="BB122" s="472"/>
      <c r="BC122" s="472"/>
      <c r="BD122" s="472"/>
      <c r="BE122" s="472"/>
      <c r="BF122" s="472"/>
      <c r="BG122" s="472"/>
      <c r="BH122" s="472"/>
      <c r="BI122" s="472"/>
      <c r="BJ122" s="472"/>
      <c r="BK122" s="472"/>
      <c r="BL122" s="472"/>
      <c r="BM122" s="472"/>
      <c r="BN122" s="472"/>
      <c r="BO122" s="472"/>
      <c r="BP122" s="472"/>
      <c r="BQ122" s="472"/>
      <c r="BR122" s="472"/>
      <c r="BS122" s="473"/>
      <c r="BT122" s="471"/>
      <c r="BU122" s="472"/>
      <c r="BV122" s="472"/>
      <c r="BW122" s="472"/>
      <c r="BX122" s="472"/>
      <c r="BY122" s="472"/>
      <c r="BZ122" s="472"/>
      <c r="CA122" s="472"/>
      <c r="CB122" s="472"/>
      <c r="CC122" s="472"/>
      <c r="CD122" s="472"/>
      <c r="CE122" s="472"/>
      <c r="CF122" s="472"/>
      <c r="CG122" s="472"/>
      <c r="CH122" s="472"/>
      <c r="CI122" s="472"/>
      <c r="CJ122" s="473"/>
      <c r="CK122" s="471"/>
      <c r="CL122" s="472"/>
      <c r="CM122" s="472"/>
      <c r="CN122" s="472"/>
      <c r="CO122" s="472"/>
      <c r="CP122" s="472"/>
      <c r="CQ122" s="472"/>
      <c r="CR122" s="472"/>
      <c r="CS122" s="472"/>
      <c r="CT122" s="472"/>
      <c r="CU122" s="472"/>
      <c r="CV122" s="472"/>
      <c r="CW122" s="472"/>
      <c r="CX122" s="472"/>
      <c r="CY122" s="472"/>
      <c r="CZ122" s="472"/>
      <c r="DA122" s="472"/>
    </row>
    <row r="123" spans="1:105" s="77" customFormat="1" ht="15" hidden="1" customHeight="1" x14ac:dyDescent="0.25">
      <c r="A123" s="469"/>
      <c r="B123" s="469"/>
      <c r="C123" s="469"/>
      <c r="D123" s="469"/>
      <c r="E123" s="469"/>
      <c r="F123" s="469"/>
      <c r="G123" s="469"/>
      <c r="H123" s="470" t="s">
        <v>219</v>
      </c>
      <c r="I123" s="470"/>
      <c r="J123" s="470"/>
      <c r="K123" s="470"/>
      <c r="L123" s="470"/>
      <c r="M123" s="470"/>
      <c r="N123" s="470"/>
      <c r="O123" s="470"/>
      <c r="P123" s="470"/>
      <c r="Q123" s="470"/>
      <c r="R123" s="470"/>
      <c r="S123" s="470"/>
      <c r="T123" s="470"/>
      <c r="U123" s="470"/>
      <c r="V123" s="470"/>
      <c r="W123" s="470"/>
      <c r="X123" s="470"/>
      <c r="Y123" s="470"/>
      <c r="Z123" s="470"/>
      <c r="AA123" s="470"/>
      <c r="AB123" s="470"/>
      <c r="AC123" s="470"/>
      <c r="AD123" s="470"/>
      <c r="AE123" s="470"/>
      <c r="AF123" s="470"/>
      <c r="AG123" s="470"/>
      <c r="AH123" s="470"/>
      <c r="AI123" s="470"/>
      <c r="AJ123" s="471" t="s">
        <v>167</v>
      </c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3"/>
      <c r="AZ123" s="471"/>
      <c r="BA123" s="472"/>
      <c r="BB123" s="472"/>
      <c r="BC123" s="472"/>
      <c r="BD123" s="472"/>
      <c r="BE123" s="472"/>
      <c r="BF123" s="472"/>
      <c r="BG123" s="472"/>
      <c r="BH123" s="472"/>
      <c r="BI123" s="472"/>
      <c r="BJ123" s="472"/>
      <c r="BK123" s="472"/>
      <c r="BL123" s="472"/>
      <c r="BM123" s="472"/>
      <c r="BN123" s="472"/>
      <c r="BO123" s="472"/>
      <c r="BP123" s="472"/>
      <c r="BQ123" s="472"/>
      <c r="BR123" s="472"/>
      <c r="BS123" s="473"/>
      <c r="BT123" s="471"/>
      <c r="BU123" s="472"/>
      <c r="BV123" s="472"/>
      <c r="BW123" s="472"/>
      <c r="BX123" s="472"/>
      <c r="BY123" s="472"/>
      <c r="BZ123" s="472"/>
      <c r="CA123" s="472"/>
      <c r="CB123" s="472"/>
      <c r="CC123" s="472"/>
      <c r="CD123" s="472"/>
      <c r="CE123" s="472"/>
      <c r="CF123" s="472"/>
      <c r="CG123" s="472"/>
      <c r="CH123" s="472"/>
      <c r="CI123" s="472"/>
      <c r="CJ123" s="473"/>
      <c r="CK123" s="471"/>
      <c r="CL123" s="472"/>
      <c r="CM123" s="472"/>
      <c r="CN123" s="472"/>
      <c r="CO123" s="472"/>
      <c r="CP123" s="472"/>
      <c r="CQ123" s="472"/>
      <c r="CR123" s="472"/>
      <c r="CS123" s="472"/>
      <c r="CT123" s="472"/>
      <c r="CU123" s="472"/>
      <c r="CV123" s="472"/>
      <c r="CW123" s="472"/>
      <c r="CX123" s="472"/>
      <c r="CY123" s="472"/>
      <c r="CZ123" s="472"/>
      <c r="DA123" s="472"/>
    </row>
    <row r="124" spans="1:105" s="77" customFormat="1" ht="93" hidden="1" customHeight="1" x14ac:dyDescent="0.25">
      <c r="A124" s="469" t="s">
        <v>146</v>
      </c>
      <c r="B124" s="469"/>
      <c r="C124" s="469"/>
      <c r="D124" s="469"/>
      <c r="E124" s="469"/>
      <c r="F124" s="469"/>
      <c r="G124" s="469"/>
      <c r="H124" s="470" t="s">
        <v>246</v>
      </c>
      <c r="I124" s="470"/>
      <c r="J124" s="470"/>
      <c r="K124" s="470"/>
      <c r="L124" s="470"/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470"/>
      <c r="AE124" s="470"/>
      <c r="AF124" s="470"/>
      <c r="AG124" s="470"/>
      <c r="AH124" s="470"/>
      <c r="AI124" s="470"/>
      <c r="AJ124" s="471" t="s">
        <v>167</v>
      </c>
      <c r="AK124" s="472"/>
      <c r="AL124" s="472"/>
      <c r="AM124" s="472"/>
      <c r="AN124" s="472"/>
      <c r="AO124" s="472"/>
      <c r="AP124" s="472"/>
      <c r="AQ124" s="472"/>
      <c r="AR124" s="472"/>
      <c r="AS124" s="472"/>
      <c r="AT124" s="472"/>
      <c r="AU124" s="472"/>
      <c r="AV124" s="472"/>
      <c r="AW124" s="472"/>
      <c r="AX124" s="472"/>
      <c r="AY124" s="473"/>
      <c r="AZ124" s="471"/>
      <c r="BA124" s="472"/>
      <c r="BB124" s="472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472"/>
      <c r="BN124" s="472"/>
      <c r="BO124" s="472"/>
      <c r="BP124" s="472"/>
      <c r="BQ124" s="472"/>
      <c r="BR124" s="472"/>
      <c r="BS124" s="473"/>
      <c r="BT124" s="471"/>
      <c r="BU124" s="472"/>
      <c r="BV124" s="472"/>
      <c r="BW124" s="472"/>
      <c r="BX124" s="472"/>
      <c r="BY124" s="472"/>
      <c r="BZ124" s="472"/>
      <c r="CA124" s="472"/>
      <c r="CB124" s="472"/>
      <c r="CC124" s="472"/>
      <c r="CD124" s="472"/>
      <c r="CE124" s="472"/>
      <c r="CF124" s="472"/>
      <c r="CG124" s="472"/>
      <c r="CH124" s="472"/>
      <c r="CI124" s="472"/>
      <c r="CJ124" s="473"/>
      <c r="CK124" s="471"/>
      <c r="CL124" s="472"/>
      <c r="CM124" s="472"/>
      <c r="CN124" s="472"/>
      <c r="CO124" s="472"/>
      <c r="CP124" s="472"/>
      <c r="CQ124" s="472"/>
      <c r="CR124" s="472"/>
      <c r="CS124" s="472"/>
      <c r="CT124" s="472"/>
      <c r="CU124" s="472"/>
      <c r="CV124" s="472"/>
      <c r="CW124" s="472"/>
      <c r="CX124" s="472"/>
      <c r="CY124" s="472"/>
      <c r="CZ124" s="472"/>
      <c r="DA124" s="472"/>
    </row>
    <row r="125" spans="1:105" s="77" customFormat="1" ht="15" hidden="1" customHeight="1" x14ac:dyDescent="0.25">
      <c r="A125" s="469"/>
      <c r="B125" s="469"/>
      <c r="C125" s="469"/>
      <c r="D125" s="469"/>
      <c r="E125" s="469"/>
      <c r="F125" s="469"/>
      <c r="G125" s="469"/>
      <c r="H125" s="470" t="s">
        <v>247</v>
      </c>
      <c r="I125" s="470"/>
      <c r="J125" s="470"/>
      <c r="K125" s="470"/>
      <c r="L125" s="470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470"/>
      <c r="AE125" s="470"/>
      <c r="AF125" s="470"/>
      <c r="AG125" s="470"/>
      <c r="AH125" s="470"/>
      <c r="AI125" s="470"/>
      <c r="AJ125" s="471" t="s">
        <v>167</v>
      </c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3"/>
      <c r="AZ125" s="471"/>
      <c r="BA125" s="472"/>
      <c r="BB125" s="472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472"/>
      <c r="BN125" s="472"/>
      <c r="BO125" s="472"/>
      <c r="BP125" s="472"/>
      <c r="BQ125" s="472"/>
      <c r="BR125" s="472"/>
      <c r="BS125" s="473"/>
      <c r="BT125" s="471"/>
      <c r="BU125" s="472"/>
      <c r="BV125" s="472"/>
      <c r="BW125" s="472"/>
      <c r="BX125" s="472"/>
      <c r="BY125" s="472"/>
      <c r="BZ125" s="472"/>
      <c r="CA125" s="472"/>
      <c r="CB125" s="472"/>
      <c r="CC125" s="472"/>
      <c r="CD125" s="472"/>
      <c r="CE125" s="472"/>
      <c r="CF125" s="472"/>
      <c r="CG125" s="472"/>
      <c r="CH125" s="472"/>
      <c r="CI125" s="472"/>
      <c r="CJ125" s="473"/>
      <c r="CK125" s="471"/>
      <c r="CL125" s="472"/>
      <c r="CM125" s="472"/>
      <c r="CN125" s="472"/>
      <c r="CO125" s="472"/>
      <c r="CP125" s="472"/>
      <c r="CQ125" s="472"/>
      <c r="CR125" s="472"/>
      <c r="CS125" s="472"/>
      <c r="CT125" s="472"/>
      <c r="CU125" s="472"/>
      <c r="CV125" s="472"/>
      <c r="CW125" s="472"/>
      <c r="CX125" s="472"/>
      <c r="CY125" s="472"/>
      <c r="CZ125" s="472"/>
      <c r="DA125" s="472"/>
    </row>
    <row r="126" spans="1:105" s="77" customFormat="1" ht="15" hidden="1" customHeight="1" x14ac:dyDescent="0.25">
      <c r="A126" s="469"/>
      <c r="B126" s="469"/>
      <c r="C126" s="469"/>
      <c r="D126" s="469"/>
      <c r="E126" s="469"/>
      <c r="F126" s="469"/>
      <c r="G126" s="469"/>
      <c r="H126" s="470" t="s">
        <v>218</v>
      </c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/>
      <c r="U126" s="470"/>
      <c r="V126" s="470"/>
      <c r="W126" s="470"/>
      <c r="X126" s="470"/>
      <c r="Y126" s="470"/>
      <c r="Z126" s="470"/>
      <c r="AA126" s="470"/>
      <c r="AB126" s="470"/>
      <c r="AC126" s="470"/>
      <c r="AD126" s="470"/>
      <c r="AE126" s="470"/>
      <c r="AF126" s="470"/>
      <c r="AG126" s="470"/>
      <c r="AH126" s="470"/>
      <c r="AI126" s="470"/>
      <c r="AJ126" s="471" t="s">
        <v>167</v>
      </c>
      <c r="AK126" s="472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3"/>
      <c r="AZ126" s="471"/>
      <c r="BA126" s="472"/>
      <c r="BB126" s="472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472"/>
      <c r="BN126" s="472"/>
      <c r="BO126" s="472"/>
      <c r="BP126" s="472"/>
      <c r="BQ126" s="472"/>
      <c r="BR126" s="472"/>
      <c r="BS126" s="473"/>
      <c r="BT126" s="471"/>
      <c r="BU126" s="472"/>
      <c r="BV126" s="472"/>
      <c r="BW126" s="472"/>
      <c r="BX126" s="472"/>
      <c r="BY126" s="472"/>
      <c r="BZ126" s="472"/>
      <c r="CA126" s="472"/>
      <c r="CB126" s="472"/>
      <c r="CC126" s="472"/>
      <c r="CD126" s="472"/>
      <c r="CE126" s="472"/>
      <c r="CF126" s="472"/>
      <c r="CG126" s="472"/>
      <c r="CH126" s="472"/>
      <c r="CI126" s="472"/>
      <c r="CJ126" s="473"/>
      <c r="CK126" s="471"/>
      <c r="CL126" s="472"/>
      <c r="CM126" s="472"/>
      <c r="CN126" s="472"/>
      <c r="CO126" s="472"/>
      <c r="CP126" s="472"/>
      <c r="CQ126" s="472"/>
      <c r="CR126" s="472"/>
      <c r="CS126" s="472"/>
      <c r="CT126" s="472"/>
      <c r="CU126" s="472"/>
      <c r="CV126" s="472"/>
      <c r="CW126" s="472"/>
      <c r="CX126" s="472"/>
      <c r="CY126" s="472"/>
      <c r="CZ126" s="472"/>
      <c r="DA126" s="472"/>
    </row>
    <row r="127" spans="1:105" s="77" customFormat="1" ht="15" hidden="1" customHeight="1" x14ac:dyDescent="0.25">
      <c r="A127" s="469"/>
      <c r="B127" s="469"/>
      <c r="C127" s="469"/>
      <c r="D127" s="469"/>
      <c r="E127" s="469"/>
      <c r="F127" s="469"/>
      <c r="G127" s="469"/>
      <c r="H127" s="470" t="s">
        <v>219</v>
      </c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  <c r="Y127" s="470"/>
      <c r="Z127" s="470"/>
      <c r="AA127" s="470"/>
      <c r="AB127" s="470"/>
      <c r="AC127" s="470"/>
      <c r="AD127" s="470"/>
      <c r="AE127" s="470"/>
      <c r="AF127" s="470"/>
      <c r="AG127" s="470"/>
      <c r="AH127" s="470"/>
      <c r="AI127" s="470"/>
      <c r="AJ127" s="471" t="s">
        <v>167</v>
      </c>
      <c r="AK127" s="472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3"/>
      <c r="AZ127" s="471"/>
      <c r="BA127" s="472"/>
      <c r="BB127" s="472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472"/>
      <c r="BN127" s="472"/>
      <c r="BO127" s="472"/>
      <c r="BP127" s="472"/>
      <c r="BQ127" s="472"/>
      <c r="BR127" s="472"/>
      <c r="BS127" s="473"/>
      <c r="BT127" s="471"/>
      <c r="BU127" s="472"/>
      <c r="BV127" s="472"/>
      <c r="BW127" s="472"/>
      <c r="BX127" s="472"/>
      <c r="BY127" s="472"/>
      <c r="BZ127" s="472"/>
      <c r="CA127" s="472"/>
      <c r="CB127" s="472"/>
      <c r="CC127" s="472"/>
      <c r="CD127" s="472"/>
      <c r="CE127" s="472"/>
      <c r="CF127" s="472"/>
      <c r="CG127" s="472"/>
      <c r="CH127" s="472"/>
      <c r="CI127" s="472"/>
      <c r="CJ127" s="473"/>
      <c r="CK127" s="471"/>
      <c r="CL127" s="472"/>
      <c r="CM127" s="472"/>
      <c r="CN127" s="472"/>
      <c r="CO127" s="472"/>
      <c r="CP127" s="472"/>
      <c r="CQ127" s="472"/>
      <c r="CR127" s="472"/>
      <c r="CS127" s="472"/>
      <c r="CT127" s="472"/>
      <c r="CU127" s="472"/>
      <c r="CV127" s="472"/>
      <c r="CW127" s="472"/>
      <c r="CX127" s="472"/>
      <c r="CY127" s="472"/>
      <c r="CZ127" s="472"/>
      <c r="DA127" s="472"/>
    </row>
    <row r="128" spans="1:105" s="77" customFormat="1" ht="15" hidden="1" customHeight="1" x14ac:dyDescent="0.25">
      <c r="A128" s="469"/>
      <c r="B128" s="469"/>
      <c r="C128" s="469"/>
      <c r="D128" s="469"/>
      <c r="E128" s="469"/>
      <c r="F128" s="469"/>
      <c r="G128" s="469"/>
      <c r="H128" s="470" t="s">
        <v>248</v>
      </c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  <c r="AJ128" s="471" t="s">
        <v>167</v>
      </c>
      <c r="AK128" s="472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3"/>
      <c r="AZ128" s="471"/>
      <c r="BA128" s="472"/>
      <c r="BB128" s="472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472"/>
      <c r="BN128" s="472"/>
      <c r="BO128" s="472"/>
      <c r="BP128" s="472"/>
      <c r="BQ128" s="472"/>
      <c r="BR128" s="472"/>
      <c r="BS128" s="473"/>
      <c r="BT128" s="471"/>
      <c r="BU128" s="472"/>
      <c r="BV128" s="472"/>
      <c r="BW128" s="472"/>
      <c r="BX128" s="472"/>
      <c r="BY128" s="472"/>
      <c r="BZ128" s="472"/>
      <c r="CA128" s="472"/>
      <c r="CB128" s="472"/>
      <c r="CC128" s="472"/>
      <c r="CD128" s="472"/>
      <c r="CE128" s="472"/>
      <c r="CF128" s="472"/>
      <c r="CG128" s="472"/>
      <c r="CH128" s="472"/>
      <c r="CI128" s="472"/>
      <c r="CJ128" s="473"/>
      <c r="CK128" s="471"/>
      <c r="CL128" s="472"/>
      <c r="CM128" s="472"/>
      <c r="CN128" s="472"/>
      <c r="CO128" s="472"/>
      <c r="CP128" s="472"/>
      <c r="CQ128" s="472"/>
      <c r="CR128" s="472"/>
      <c r="CS128" s="472"/>
      <c r="CT128" s="472"/>
      <c r="CU128" s="472"/>
      <c r="CV128" s="472"/>
      <c r="CW128" s="472"/>
      <c r="CX128" s="472"/>
      <c r="CY128" s="472"/>
      <c r="CZ128" s="472"/>
      <c r="DA128" s="472"/>
    </row>
    <row r="129" spans="1:105" s="77" customFormat="1" ht="15" hidden="1" customHeight="1" x14ac:dyDescent="0.25">
      <c r="A129" s="469"/>
      <c r="B129" s="469"/>
      <c r="C129" s="469"/>
      <c r="D129" s="469"/>
      <c r="E129" s="469"/>
      <c r="F129" s="469"/>
      <c r="G129" s="469"/>
      <c r="H129" s="470" t="s">
        <v>218</v>
      </c>
      <c r="I129" s="470"/>
      <c r="J129" s="470"/>
      <c r="K129" s="470"/>
      <c r="L129" s="470"/>
      <c r="M129" s="470"/>
      <c r="N129" s="470"/>
      <c r="O129" s="470"/>
      <c r="P129" s="470"/>
      <c r="Q129" s="470"/>
      <c r="R129" s="470"/>
      <c r="S129" s="470"/>
      <c r="T129" s="470"/>
      <c r="U129" s="470"/>
      <c r="V129" s="470"/>
      <c r="W129" s="470"/>
      <c r="X129" s="470"/>
      <c r="Y129" s="470"/>
      <c r="Z129" s="470"/>
      <c r="AA129" s="470"/>
      <c r="AB129" s="470"/>
      <c r="AC129" s="470"/>
      <c r="AD129" s="470"/>
      <c r="AE129" s="470"/>
      <c r="AF129" s="470"/>
      <c r="AG129" s="470"/>
      <c r="AH129" s="470"/>
      <c r="AI129" s="470"/>
      <c r="AJ129" s="471" t="s">
        <v>167</v>
      </c>
      <c r="AK129" s="472"/>
      <c r="AL129" s="472"/>
      <c r="AM129" s="472"/>
      <c r="AN129" s="472"/>
      <c r="AO129" s="472"/>
      <c r="AP129" s="472"/>
      <c r="AQ129" s="472"/>
      <c r="AR129" s="472"/>
      <c r="AS129" s="472"/>
      <c r="AT129" s="472"/>
      <c r="AU129" s="472"/>
      <c r="AV129" s="472"/>
      <c r="AW129" s="472"/>
      <c r="AX129" s="472"/>
      <c r="AY129" s="473"/>
      <c r="AZ129" s="471"/>
      <c r="BA129" s="472"/>
      <c r="BB129" s="472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472"/>
      <c r="BN129" s="472"/>
      <c r="BO129" s="472"/>
      <c r="BP129" s="472"/>
      <c r="BQ129" s="472"/>
      <c r="BR129" s="472"/>
      <c r="BS129" s="473"/>
      <c r="BT129" s="471"/>
      <c r="BU129" s="472"/>
      <c r="BV129" s="472"/>
      <c r="BW129" s="472"/>
      <c r="BX129" s="472"/>
      <c r="BY129" s="472"/>
      <c r="BZ129" s="472"/>
      <c r="CA129" s="472"/>
      <c r="CB129" s="472"/>
      <c r="CC129" s="472"/>
      <c r="CD129" s="472"/>
      <c r="CE129" s="472"/>
      <c r="CF129" s="472"/>
      <c r="CG129" s="472"/>
      <c r="CH129" s="472"/>
      <c r="CI129" s="472"/>
      <c r="CJ129" s="473"/>
      <c r="CK129" s="471"/>
      <c r="CL129" s="472"/>
      <c r="CM129" s="472"/>
      <c r="CN129" s="472"/>
      <c r="CO129" s="472"/>
      <c r="CP129" s="472"/>
      <c r="CQ129" s="472"/>
      <c r="CR129" s="472"/>
      <c r="CS129" s="472"/>
      <c r="CT129" s="472"/>
      <c r="CU129" s="472"/>
      <c r="CV129" s="472"/>
      <c r="CW129" s="472"/>
      <c r="CX129" s="472"/>
      <c r="CY129" s="472"/>
      <c r="CZ129" s="472"/>
      <c r="DA129" s="472"/>
    </row>
    <row r="130" spans="1:105" s="77" customFormat="1" ht="15" hidden="1" customHeight="1" x14ac:dyDescent="0.25">
      <c r="A130" s="469"/>
      <c r="B130" s="469"/>
      <c r="C130" s="469"/>
      <c r="D130" s="469"/>
      <c r="E130" s="469"/>
      <c r="F130" s="469"/>
      <c r="G130" s="469"/>
      <c r="H130" s="470" t="s">
        <v>219</v>
      </c>
      <c r="I130" s="470"/>
      <c r="J130" s="470"/>
      <c r="K130" s="470"/>
      <c r="L130" s="470"/>
      <c r="M130" s="470"/>
      <c r="N130" s="470"/>
      <c r="O130" s="470"/>
      <c r="P130" s="470"/>
      <c r="Q130" s="470"/>
      <c r="R130" s="470"/>
      <c r="S130" s="470"/>
      <c r="T130" s="470"/>
      <c r="U130" s="470"/>
      <c r="V130" s="470"/>
      <c r="W130" s="470"/>
      <c r="X130" s="470"/>
      <c r="Y130" s="470"/>
      <c r="Z130" s="470"/>
      <c r="AA130" s="470"/>
      <c r="AB130" s="470"/>
      <c r="AC130" s="470"/>
      <c r="AD130" s="470"/>
      <c r="AE130" s="470"/>
      <c r="AF130" s="470"/>
      <c r="AG130" s="470"/>
      <c r="AH130" s="470"/>
      <c r="AI130" s="470"/>
      <c r="AJ130" s="471" t="s">
        <v>167</v>
      </c>
      <c r="AK130" s="472"/>
      <c r="AL130" s="472"/>
      <c r="AM130" s="472"/>
      <c r="AN130" s="472"/>
      <c r="AO130" s="472"/>
      <c r="AP130" s="472"/>
      <c r="AQ130" s="472"/>
      <c r="AR130" s="472"/>
      <c r="AS130" s="472"/>
      <c r="AT130" s="472"/>
      <c r="AU130" s="472"/>
      <c r="AV130" s="472"/>
      <c r="AW130" s="472"/>
      <c r="AX130" s="472"/>
      <c r="AY130" s="473"/>
      <c r="AZ130" s="471"/>
      <c r="BA130" s="472"/>
      <c r="BB130" s="472"/>
      <c r="BC130" s="472"/>
      <c r="BD130" s="472"/>
      <c r="BE130" s="472"/>
      <c r="BF130" s="472"/>
      <c r="BG130" s="472"/>
      <c r="BH130" s="472"/>
      <c r="BI130" s="472"/>
      <c r="BJ130" s="472"/>
      <c r="BK130" s="472"/>
      <c r="BL130" s="472"/>
      <c r="BM130" s="472"/>
      <c r="BN130" s="472"/>
      <c r="BO130" s="472"/>
      <c r="BP130" s="472"/>
      <c r="BQ130" s="472"/>
      <c r="BR130" s="472"/>
      <c r="BS130" s="473"/>
      <c r="BT130" s="471"/>
      <c r="BU130" s="472"/>
      <c r="BV130" s="472"/>
      <c r="BW130" s="472"/>
      <c r="BX130" s="472"/>
      <c r="BY130" s="472"/>
      <c r="BZ130" s="472"/>
      <c r="CA130" s="472"/>
      <c r="CB130" s="472"/>
      <c r="CC130" s="472"/>
      <c r="CD130" s="472"/>
      <c r="CE130" s="472"/>
      <c r="CF130" s="472"/>
      <c r="CG130" s="472"/>
      <c r="CH130" s="472"/>
      <c r="CI130" s="472"/>
      <c r="CJ130" s="473"/>
      <c r="CK130" s="471"/>
      <c r="CL130" s="472"/>
      <c r="CM130" s="472"/>
      <c r="CN130" s="472"/>
      <c r="CO130" s="472"/>
      <c r="CP130" s="472"/>
      <c r="CQ130" s="472"/>
      <c r="CR130" s="472"/>
      <c r="CS130" s="472"/>
      <c r="CT130" s="472"/>
      <c r="CU130" s="472"/>
      <c r="CV130" s="472"/>
      <c r="CW130" s="472"/>
      <c r="CX130" s="472"/>
      <c r="CY130" s="472"/>
      <c r="CZ130" s="472"/>
      <c r="DA130" s="472"/>
    </row>
    <row r="131" spans="1:105" s="77" customFormat="1" ht="15" hidden="1" customHeight="1" x14ac:dyDescent="0.25">
      <c r="A131" s="469"/>
      <c r="B131" s="469"/>
      <c r="C131" s="469"/>
      <c r="D131" s="469"/>
      <c r="E131" s="469"/>
      <c r="F131" s="469"/>
      <c r="G131" s="469"/>
      <c r="H131" s="470" t="s">
        <v>249</v>
      </c>
      <c r="I131" s="470"/>
      <c r="J131" s="470"/>
      <c r="K131" s="470"/>
      <c r="L131" s="470"/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470"/>
      <c r="AE131" s="470"/>
      <c r="AF131" s="470"/>
      <c r="AG131" s="470"/>
      <c r="AH131" s="470"/>
      <c r="AI131" s="470"/>
      <c r="AJ131" s="471" t="s">
        <v>167</v>
      </c>
      <c r="AK131" s="472"/>
      <c r="AL131" s="472"/>
      <c r="AM131" s="472"/>
      <c r="AN131" s="472"/>
      <c r="AO131" s="472"/>
      <c r="AP131" s="472"/>
      <c r="AQ131" s="472"/>
      <c r="AR131" s="472"/>
      <c r="AS131" s="472"/>
      <c r="AT131" s="472"/>
      <c r="AU131" s="472"/>
      <c r="AV131" s="472"/>
      <c r="AW131" s="472"/>
      <c r="AX131" s="472"/>
      <c r="AY131" s="473"/>
      <c r="AZ131" s="471"/>
      <c r="BA131" s="472"/>
      <c r="BB131" s="472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472"/>
      <c r="BN131" s="472"/>
      <c r="BO131" s="472"/>
      <c r="BP131" s="472"/>
      <c r="BQ131" s="472"/>
      <c r="BR131" s="472"/>
      <c r="BS131" s="473"/>
      <c r="BT131" s="471"/>
      <c r="BU131" s="472"/>
      <c r="BV131" s="472"/>
      <c r="BW131" s="472"/>
      <c r="BX131" s="472"/>
      <c r="BY131" s="472"/>
      <c r="BZ131" s="472"/>
      <c r="CA131" s="472"/>
      <c r="CB131" s="472"/>
      <c r="CC131" s="472"/>
      <c r="CD131" s="472"/>
      <c r="CE131" s="472"/>
      <c r="CF131" s="472"/>
      <c r="CG131" s="472"/>
      <c r="CH131" s="472"/>
      <c r="CI131" s="472"/>
      <c r="CJ131" s="473"/>
      <c r="CK131" s="471"/>
      <c r="CL131" s="472"/>
      <c r="CM131" s="472"/>
      <c r="CN131" s="472"/>
      <c r="CO131" s="472"/>
      <c r="CP131" s="472"/>
      <c r="CQ131" s="472"/>
      <c r="CR131" s="472"/>
      <c r="CS131" s="472"/>
      <c r="CT131" s="472"/>
      <c r="CU131" s="472"/>
      <c r="CV131" s="472"/>
      <c r="CW131" s="472"/>
      <c r="CX131" s="472"/>
      <c r="CY131" s="472"/>
      <c r="CZ131" s="472"/>
      <c r="DA131" s="472"/>
    </row>
    <row r="132" spans="1:105" s="77" customFormat="1" ht="15" hidden="1" customHeight="1" x14ac:dyDescent="0.25">
      <c r="A132" s="469"/>
      <c r="B132" s="469"/>
      <c r="C132" s="469"/>
      <c r="D132" s="469"/>
      <c r="E132" s="469"/>
      <c r="F132" s="469"/>
      <c r="G132" s="469"/>
      <c r="H132" s="470" t="s">
        <v>218</v>
      </c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470"/>
      <c r="AE132" s="470"/>
      <c r="AF132" s="470"/>
      <c r="AG132" s="470"/>
      <c r="AH132" s="470"/>
      <c r="AI132" s="470"/>
      <c r="AJ132" s="471" t="s">
        <v>167</v>
      </c>
      <c r="AK132" s="472"/>
      <c r="AL132" s="472"/>
      <c r="AM132" s="472"/>
      <c r="AN132" s="472"/>
      <c r="AO132" s="472"/>
      <c r="AP132" s="472"/>
      <c r="AQ132" s="472"/>
      <c r="AR132" s="472"/>
      <c r="AS132" s="472"/>
      <c r="AT132" s="472"/>
      <c r="AU132" s="472"/>
      <c r="AV132" s="472"/>
      <c r="AW132" s="472"/>
      <c r="AX132" s="472"/>
      <c r="AY132" s="473"/>
      <c r="AZ132" s="471"/>
      <c r="BA132" s="472"/>
      <c r="BB132" s="472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472"/>
      <c r="BN132" s="472"/>
      <c r="BO132" s="472"/>
      <c r="BP132" s="472"/>
      <c r="BQ132" s="472"/>
      <c r="BR132" s="472"/>
      <c r="BS132" s="473"/>
      <c r="BT132" s="471"/>
      <c r="BU132" s="472"/>
      <c r="BV132" s="472"/>
      <c r="BW132" s="472"/>
      <c r="BX132" s="472"/>
      <c r="BY132" s="472"/>
      <c r="BZ132" s="472"/>
      <c r="CA132" s="472"/>
      <c r="CB132" s="472"/>
      <c r="CC132" s="472"/>
      <c r="CD132" s="472"/>
      <c r="CE132" s="472"/>
      <c r="CF132" s="472"/>
      <c r="CG132" s="472"/>
      <c r="CH132" s="472"/>
      <c r="CI132" s="472"/>
      <c r="CJ132" s="473"/>
      <c r="CK132" s="471"/>
      <c r="CL132" s="472"/>
      <c r="CM132" s="472"/>
      <c r="CN132" s="472"/>
      <c r="CO132" s="472"/>
      <c r="CP132" s="472"/>
      <c r="CQ132" s="472"/>
      <c r="CR132" s="472"/>
      <c r="CS132" s="472"/>
      <c r="CT132" s="472"/>
      <c r="CU132" s="472"/>
      <c r="CV132" s="472"/>
      <c r="CW132" s="472"/>
      <c r="CX132" s="472"/>
      <c r="CY132" s="472"/>
      <c r="CZ132" s="472"/>
      <c r="DA132" s="472"/>
    </row>
    <row r="133" spans="1:105" s="77" customFormat="1" ht="15" hidden="1" customHeight="1" x14ac:dyDescent="0.25">
      <c r="A133" s="469"/>
      <c r="B133" s="469"/>
      <c r="C133" s="469"/>
      <c r="D133" s="469"/>
      <c r="E133" s="469"/>
      <c r="F133" s="469"/>
      <c r="G133" s="469"/>
      <c r="H133" s="470" t="s">
        <v>219</v>
      </c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  <c r="S133" s="470"/>
      <c r="T133" s="470"/>
      <c r="U133" s="470"/>
      <c r="V133" s="470"/>
      <c r="W133" s="470"/>
      <c r="X133" s="470"/>
      <c r="Y133" s="470"/>
      <c r="Z133" s="470"/>
      <c r="AA133" s="470"/>
      <c r="AB133" s="470"/>
      <c r="AC133" s="470"/>
      <c r="AD133" s="470"/>
      <c r="AE133" s="470"/>
      <c r="AF133" s="470"/>
      <c r="AG133" s="470"/>
      <c r="AH133" s="470"/>
      <c r="AI133" s="470"/>
      <c r="AJ133" s="471" t="s">
        <v>167</v>
      </c>
      <c r="AK133" s="472"/>
      <c r="AL133" s="472"/>
      <c r="AM133" s="472"/>
      <c r="AN133" s="472"/>
      <c r="AO133" s="472"/>
      <c r="AP133" s="472"/>
      <c r="AQ133" s="472"/>
      <c r="AR133" s="472"/>
      <c r="AS133" s="472"/>
      <c r="AT133" s="472"/>
      <c r="AU133" s="472"/>
      <c r="AV133" s="472"/>
      <c r="AW133" s="472"/>
      <c r="AX133" s="472"/>
      <c r="AY133" s="473"/>
      <c r="AZ133" s="471"/>
      <c r="BA133" s="472"/>
      <c r="BB133" s="472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472"/>
      <c r="BN133" s="472"/>
      <c r="BO133" s="472"/>
      <c r="BP133" s="472"/>
      <c r="BQ133" s="472"/>
      <c r="BR133" s="472"/>
      <c r="BS133" s="473"/>
      <c r="BT133" s="471"/>
      <c r="BU133" s="472"/>
      <c r="BV133" s="472"/>
      <c r="BW133" s="472"/>
      <c r="BX133" s="472"/>
      <c r="BY133" s="472"/>
      <c r="BZ133" s="472"/>
      <c r="CA133" s="472"/>
      <c r="CB133" s="472"/>
      <c r="CC133" s="472"/>
      <c r="CD133" s="472"/>
      <c r="CE133" s="472"/>
      <c r="CF133" s="472"/>
      <c r="CG133" s="472"/>
      <c r="CH133" s="472"/>
      <c r="CI133" s="472"/>
      <c r="CJ133" s="473"/>
      <c r="CK133" s="471"/>
      <c r="CL133" s="472"/>
      <c r="CM133" s="472"/>
      <c r="CN133" s="472"/>
      <c r="CO133" s="472"/>
      <c r="CP133" s="472"/>
      <c r="CQ133" s="472"/>
      <c r="CR133" s="472"/>
      <c r="CS133" s="472"/>
      <c r="CT133" s="472"/>
      <c r="CU133" s="472"/>
      <c r="CV133" s="472"/>
      <c r="CW133" s="472"/>
      <c r="CX133" s="472"/>
      <c r="CY133" s="472"/>
      <c r="CZ133" s="472"/>
      <c r="DA133" s="472"/>
    </row>
    <row r="134" spans="1:105" s="77" customFormat="1" ht="79.5" hidden="1" customHeight="1" x14ac:dyDescent="0.25">
      <c r="A134" s="469" t="s">
        <v>148</v>
      </c>
      <c r="B134" s="469"/>
      <c r="C134" s="469"/>
      <c r="D134" s="469"/>
      <c r="E134" s="469"/>
      <c r="F134" s="469"/>
      <c r="G134" s="469"/>
      <c r="H134" s="470" t="s">
        <v>250</v>
      </c>
      <c r="I134" s="470"/>
      <c r="J134" s="470"/>
      <c r="K134" s="470"/>
      <c r="L134" s="470"/>
      <c r="M134" s="470"/>
      <c r="N134" s="470"/>
      <c r="O134" s="470"/>
      <c r="P134" s="470"/>
      <c r="Q134" s="470"/>
      <c r="R134" s="470"/>
      <c r="S134" s="470"/>
      <c r="T134" s="470"/>
      <c r="U134" s="470"/>
      <c r="V134" s="470"/>
      <c r="W134" s="470"/>
      <c r="X134" s="470"/>
      <c r="Y134" s="470"/>
      <c r="Z134" s="470"/>
      <c r="AA134" s="470"/>
      <c r="AB134" s="470"/>
      <c r="AC134" s="470"/>
      <c r="AD134" s="470"/>
      <c r="AE134" s="470"/>
      <c r="AF134" s="470"/>
      <c r="AG134" s="470"/>
      <c r="AH134" s="470"/>
      <c r="AI134" s="470"/>
      <c r="AJ134" s="471" t="s">
        <v>167</v>
      </c>
      <c r="AK134" s="472"/>
      <c r="AL134" s="472"/>
      <c r="AM134" s="472"/>
      <c r="AN134" s="472"/>
      <c r="AO134" s="472"/>
      <c r="AP134" s="472"/>
      <c r="AQ134" s="472"/>
      <c r="AR134" s="472"/>
      <c r="AS134" s="472"/>
      <c r="AT134" s="472"/>
      <c r="AU134" s="472"/>
      <c r="AV134" s="472"/>
      <c r="AW134" s="472"/>
      <c r="AX134" s="472"/>
      <c r="AY134" s="473"/>
      <c r="AZ134" s="471"/>
      <c r="BA134" s="472"/>
      <c r="BB134" s="472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472"/>
      <c r="BN134" s="472"/>
      <c r="BO134" s="472"/>
      <c r="BP134" s="472"/>
      <c r="BQ134" s="472"/>
      <c r="BR134" s="472"/>
      <c r="BS134" s="473"/>
      <c r="BT134" s="471"/>
      <c r="BU134" s="472"/>
      <c r="BV134" s="472"/>
      <c r="BW134" s="472"/>
      <c r="BX134" s="472"/>
      <c r="BY134" s="472"/>
      <c r="BZ134" s="472"/>
      <c r="CA134" s="472"/>
      <c r="CB134" s="472"/>
      <c r="CC134" s="472"/>
      <c r="CD134" s="472"/>
      <c r="CE134" s="472"/>
      <c r="CF134" s="472"/>
      <c r="CG134" s="472"/>
      <c r="CH134" s="472"/>
      <c r="CI134" s="472"/>
      <c r="CJ134" s="473"/>
      <c r="CK134" s="471"/>
      <c r="CL134" s="472"/>
      <c r="CM134" s="472"/>
      <c r="CN134" s="472"/>
      <c r="CO134" s="472"/>
      <c r="CP134" s="472"/>
      <c r="CQ134" s="472"/>
      <c r="CR134" s="472"/>
      <c r="CS134" s="472"/>
      <c r="CT134" s="472"/>
      <c r="CU134" s="472"/>
      <c r="CV134" s="472"/>
      <c r="CW134" s="472"/>
      <c r="CX134" s="472"/>
      <c r="CY134" s="472"/>
      <c r="CZ134" s="472"/>
      <c r="DA134" s="472"/>
    </row>
    <row r="135" spans="1:105" s="77" customFormat="1" ht="15" hidden="1" customHeight="1" x14ac:dyDescent="0.25">
      <c r="A135" s="469"/>
      <c r="B135" s="469"/>
      <c r="C135" s="469"/>
      <c r="D135" s="469"/>
      <c r="E135" s="469"/>
      <c r="F135" s="469"/>
      <c r="G135" s="469"/>
      <c r="H135" s="470" t="s">
        <v>251</v>
      </c>
      <c r="I135" s="470"/>
      <c r="J135" s="470"/>
      <c r="K135" s="470"/>
      <c r="L135" s="470"/>
      <c r="M135" s="470"/>
      <c r="N135" s="470"/>
      <c r="O135" s="470"/>
      <c r="P135" s="470"/>
      <c r="Q135" s="470"/>
      <c r="R135" s="470"/>
      <c r="S135" s="470"/>
      <c r="T135" s="470"/>
      <c r="U135" s="470"/>
      <c r="V135" s="470"/>
      <c r="W135" s="470"/>
      <c r="X135" s="470"/>
      <c r="Y135" s="470"/>
      <c r="Z135" s="470"/>
      <c r="AA135" s="470"/>
      <c r="AB135" s="470"/>
      <c r="AC135" s="470"/>
      <c r="AD135" s="470"/>
      <c r="AE135" s="470"/>
      <c r="AF135" s="470"/>
      <c r="AG135" s="470"/>
      <c r="AH135" s="470"/>
      <c r="AI135" s="470"/>
      <c r="AJ135" s="471" t="s">
        <v>167</v>
      </c>
      <c r="AK135" s="472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2"/>
      <c r="AY135" s="473"/>
      <c r="AZ135" s="471"/>
      <c r="BA135" s="472"/>
      <c r="BB135" s="472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472"/>
      <c r="BN135" s="472"/>
      <c r="BO135" s="472"/>
      <c r="BP135" s="472"/>
      <c r="BQ135" s="472"/>
      <c r="BR135" s="472"/>
      <c r="BS135" s="473"/>
      <c r="BT135" s="471"/>
      <c r="BU135" s="472"/>
      <c r="BV135" s="472"/>
      <c r="BW135" s="472"/>
      <c r="BX135" s="472"/>
      <c r="BY135" s="472"/>
      <c r="BZ135" s="472"/>
      <c r="CA135" s="472"/>
      <c r="CB135" s="472"/>
      <c r="CC135" s="472"/>
      <c r="CD135" s="472"/>
      <c r="CE135" s="472"/>
      <c r="CF135" s="472"/>
      <c r="CG135" s="472"/>
      <c r="CH135" s="472"/>
      <c r="CI135" s="472"/>
      <c r="CJ135" s="473"/>
      <c r="CK135" s="471"/>
      <c r="CL135" s="472"/>
      <c r="CM135" s="472"/>
      <c r="CN135" s="472"/>
      <c r="CO135" s="472"/>
      <c r="CP135" s="472"/>
      <c r="CQ135" s="472"/>
      <c r="CR135" s="472"/>
      <c r="CS135" s="472"/>
      <c r="CT135" s="472"/>
      <c r="CU135" s="472"/>
      <c r="CV135" s="472"/>
      <c r="CW135" s="472"/>
      <c r="CX135" s="472"/>
      <c r="CY135" s="472"/>
      <c r="CZ135" s="472"/>
      <c r="DA135" s="472"/>
    </row>
    <row r="136" spans="1:105" s="77" customFormat="1" ht="15" hidden="1" customHeight="1" x14ac:dyDescent="0.25">
      <c r="A136" s="469"/>
      <c r="B136" s="469"/>
      <c r="C136" s="469"/>
      <c r="D136" s="469"/>
      <c r="E136" s="469"/>
      <c r="F136" s="469"/>
      <c r="G136" s="469"/>
      <c r="H136" s="470" t="s">
        <v>252</v>
      </c>
      <c r="I136" s="470"/>
      <c r="J136" s="470"/>
      <c r="K136" s="470"/>
      <c r="L136" s="470"/>
      <c r="M136" s="470"/>
      <c r="N136" s="470"/>
      <c r="O136" s="470"/>
      <c r="P136" s="470"/>
      <c r="Q136" s="470"/>
      <c r="R136" s="470"/>
      <c r="S136" s="470"/>
      <c r="T136" s="470"/>
      <c r="U136" s="470"/>
      <c r="V136" s="470"/>
      <c r="W136" s="470"/>
      <c r="X136" s="470"/>
      <c r="Y136" s="470"/>
      <c r="Z136" s="470"/>
      <c r="AA136" s="470"/>
      <c r="AB136" s="470"/>
      <c r="AC136" s="470"/>
      <c r="AD136" s="470"/>
      <c r="AE136" s="470"/>
      <c r="AF136" s="470"/>
      <c r="AG136" s="470"/>
      <c r="AH136" s="470"/>
      <c r="AI136" s="470"/>
      <c r="AJ136" s="471" t="s">
        <v>167</v>
      </c>
      <c r="AK136" s="472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2"/>
      <c r="AY136" s="473"/>
      <c r="AZ136" s="471"/>
      <c r="BA136" s="472"/>
      <c r="BB136" s="472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472"/>
      <c r="BN136" s="472"/>
      <c r="BO136" s="472"/>
      <c r="BP136" s="472"/>
      <c r="BQ136" s="472"/>
      <c r="BR136" s="472"/>
      <c r="BS136" s="473"/>
      <c r="BT136" s="471"/>
      <c r="BU136" s="472"/>
      <c r="BV136" s="472"/>
      <c r="BW136" s="472"/>
      <c r="BX136" s="472"/>
      <c r="BY136" s="472"/>
      <c r="BZ136" s="472"/>
      <c r="CA136" s="472"/>
      <c r="CB136" s="472"/>
      <c r="CC136" s="472"/>
      <c r="CD136" s="472"/>
      <c r="CE136" s="472"/>
      <c r="CF136" s="472"/>
      <c r="CG136" s="472"/>
      <c r="CH136" s="472"/>
      <c r="CI136" s="472"/>
      <c r="CJ136" s="473"/>
      <c r="CK136" s="471"/>
      <c r="CL136" s="472"/>
      <c r="CM136" s="472"/>
      <c r="CN136" s="472"/>
      <c r="CO136" s="472"/>
      <c r="CP136" s="472"/>
      <c r="CQ136" s="472"/>
      <c r="CR136" s="472"/>
      <c r="CS136" s="472"/>
      <c r="CT136" s="472"/>
      <c r="CU136" s="472"/>
      <c r="CV136" s="472"/>
      <c r="CW136" s="472"/>
      <c r="CX136" s="472"/>
      <c r="CY136" s="472"/>
      <c r="CZ136" s="472"/>
      <c r="DA136" s="472"/>
    </row>
    <row r="137" spans="1:105" s="77" customFormat="1" ht="27.75" hidden="1" customHeight="1" x14ac:dyDescent="0.25">
      <c r="A137" s="469" t="s">
        <v>1</v>
      </c>
      <c r="B137" s="469"/>
      <c r="C137" s="469"/>
      <c r="D137" s="469"/>
      <c r="E137" s="469"/>
      <c r="F137" s="469"/>
      <c r="G137" s="469"/>
      <c r="H137" s="470" t="s">
        <v>253</v>
      </c>
      <c r="I137" s="470"/>
      <c r="J137" s="470"/>
      <c r="K137" s="470"/>
      <c r="L137" s="470"/>
      <c r="M137" s="470"/>
      <c r="N137" s="470"/>
      <c r="O137" s="470"/>
      <c r="P137" s="470"/>
      <c r="Q137" s="470"/>
      <c r="R137" s="470"/>
      <c r="S137" s="470"/>
      <c r="T137" s="470"/>
      <c r="U137" s="470"/>
      <c r="V137" s="470"/>
      <c r="W137" s="470"/>
      <c r="X137" s="470"/>
      <c r="Y137" s="470"/>
      <c r="Z137" s="470"/>
      <c r="AA137" s="470"/>
      <c r="AB137" s="470"/>
      <c r="AC137" s="470"/>
      <c r="AD137" s="470"/>
      <c r="AE137" s="470"/>
      <c r="AF137" s="470"/>
      <c r="AG137" s="470"/>
      <c r="AH137" s="470"/>
      <c r="AI137" s="470"/>
      <c r="AJ137" s="471"/>
      <c r="AK137" s="472"/>
      <c r="AL137" s="472"/>
      <c r="AM137" s="472"/>
      <c r="AN137" s="472"/>
      <c r="AO137" s="472"/>
      <c r="AP137" s="472"/>
      <c r="AQ137" s="472"/>
      <c r="AR137" s="472"/>
      <c r="AS137" s="472"/>
      <c r="AT137" s="472"/>
      <c r="AU137" s="472"/>
      <c r="AV137" s="472"/>
      <c r="AW137" s="472"/>
      <c r="AX137" s="472"/>
      <c r="AY137" s="473"/>
      <c r="AZ137" s="471"/>
      <c r="BA137" s="472"/>
      <c r="BB137" s="472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472"/>
      <c r="BN137" s="472"/>
      <c r="BO137" s="472"/>
      <c r="BP137" s="472"/>
      <c r="BQ137" s="472"/>
      <c r="BR137" s="472"/>
      <c r="BS137" s="473"/>
      <c r="BT137" s="471"/>
      <c r="BU137" s="472"/>
      <c r="BV137" s="472"/>
      <c r="BW137" s="472"/>
      <c r="BX137" s="472"/>
      <c r="BY137" s="472"/>
      <c r="BZ137" s="472"/>
      <c r="CA137" s="472"/>
      <c r="CB137" s="472"/>
      <c r="CC137" s="472"/>
      <c r="CD137" s="472"/>
      <c r="CE137" s="472"/>
      <c r="CF137" s="472"/>
      <c r="CG137" s="472"/>
      <c r="CH137" s="472"/>
      <c r="CI137" s="472"/>
      <c r="CJ137" s="473"/>
      <c r="CK137" s="471"/>
      <c r="CL137" s="472"/>
      <c r="CM137" s="472"/>
      <c r="CN137" s="472"/>
      <c r="CO137" s="472"/>
      <c r="CP137" s="472"/>
      <c r="CQ137" s="472"/>
      <c r="CR137" s="472"/>
      <c r="CS137" s="472"/>
      <c r="CT137" s="472"/>
      <c r="CU137" s="472"/>
      <c r="CV137" s="472"/>
      <c r="CW137" s="472"/>
      <c r="CX137" s="472"/>
      <c r="CY137" s="472"/>
      <c r="CZ137" s="472"/>
      <c r="DA137" s="472"/>
    </row>
    <row r="138" spans="1:105" s="77" customFormat="1" ht="15" hidden="1" customHeight="1" x14ac:dyDescent="0.25">
      <c r="A138" s="469"/>
      <c r="B138" s="469"/>
      <c r="C138" s="469"/>
      <c r="D138" s="469"/>
      <c r="E138" s="469"/>
      <c r="F138" s="469"/>
      <c r="G138" s="469"/>
      <c r="H138" s="470" t="s">
        <v>180</v>
      </c>
      <c r="I138" s="470"/>
      <c r="J138" s="470"/>
      <c r="K138" s="470"/>
      <c r="L138" s="470"/>
      <c r="M138" s="470"/>
      <c r="N138" s="470"/>
      <c r="O138" s="470"/>
      <c r="P138" s="470"/>
      <c r="Q138" s="47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70"/>
      <c r="AE138" s="470"/>
      <c r="AF138" s="470"/>
      <c r="AG138" s="470"/>
      <c r="AH138" s="470"/>
      <c r="AI138" s="470"/>
      <c r="AJ138" s="471"/>
      <c r="AK138" s="472"/>
      <c r="AL138" s="472"/>
      <c r="AM138" s="472"/>
      <c r="AN138" s="472"/>
      <c r="AO138" s="472"/>
      <c r="AP138" s="472"/>
      <c r="AQ138" s="472"/>
      <c r="AR138" s="472"/>
      <c r="AS138" s="472"/>
      <c r="AT138" s="472"/>
      <c r="AU138" s="472"/>
      <c r="AV138" s="472"/>
      <c r="AW138" s="472"/>
      <c r="AX138" s="472"/>
      <c r="AY138" s="473"/>
      <c r="AZ138" s="471"/>
      <c r="BA138" s="472"/>
      <c r="BB138" s="472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472"/>
      <c r="BN138" s="472"/>
      <c r="BO138" s="472"/>
      <c r="BP138" s="472"/>
      <c r="BQ138" s="472"/>
      <c r="BR138" s="472"/>
      <c r="BS138" s="473"/>
      <c r="BT138" s="471"/>
      <c r="BU138" s="472"/>
      <c r="BV138" s="472"/>
      <c r="BW138" s="472"/>
      <c r="BX138" s="472"/>
      <c r="BY138" s="472"/>
      <c r="BZ138" s="472"/>
      <c r="CA138" s="472"/>
      <c r="CB138" s="472"/>
      <c r="CC138" s="472"/>
      <c r="CD138" s="472"/>
      <c r="CE138" s="472"/>
      <c r="CF138" s="472"/>
      <c r="CG138" s="472"/>
      <c r="CH138" s="472"/>
      <c r="CI138" s="472"/>
      <c r="CJ138" s="473"/>
      <c r="CK138" s="471"/>
      <c r="CL138" s="472"/>
      <c r="CM138" s="472"/>
      <c r="CN138" s="472"/>
      <c r="CO138" s="472"/>
      <c r="CP138" s="472"/>
      <c r="CQ138" s="472"/>
      <c r="CR138" s="472"/>
      <c r="CS138" s="472"/>
      <c r="CT138" s="472"/>
      <c r="CU138" s="472"/>
      <c r="CV138" s="472"/>
      <c r="CW138" s="472"/>
      <c r="CX138" s="472"/>
      <c r="CY138" s="472"/>
      <c r="CZ138" s="472"/>
      <c r="DA138" s="472"/>
    </row>
    <row r="139" spans="1:105" s="77" customFormat="1" ht="40.5" hidden="1" customHeight="1" x14ac:dyDescent="0.25">
      <c r="A139" s="469" t="s">
        <v>153</v>
      </c>
      <c r="B139" s="469"/>
      <c r="C139" s="469"/>
      <c r="D139" s="469"/>
      <c r="E139" s="469"/>
      <c r="F139" s="469"/>
      <c r="G139" s="469"/>
      <c r="H139" s="470" t="s">
        <v>254</v>
      </c>
      <c r="I139" s="470"/>
      <c r="J139" s="470"/>
      <c r="K139" s="470"/>
      <c r="L139" s="470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470"/>
      <c r="AE139" s="470"/>
      <c r="AF139" s="470"/>
      <c r="AG139" s="470"/>
      <c r="AH139" s="470"/>
      <c r="AI139" s="470"/>
      <c r="AJ139" s="471" t="s">
        <v>255</v>
      </c>
      <c r="AK139" s="472"/>
      <c r="AL139" s="472"/>
      <c r="AM139" s="472"/>
      <c r="AN139" s="472"/>
      <c r="AO139" s="472"/>
      <c r="AP139" s="472"/>
      <c r="AQ139" s="472"/>
      <c r="AR139" s="472"/>
      <c r="AS139" s="472"/>
      <c r="AT139" s="472"/>
      <c r="AU139" s="472"/>
      <c r="AV139" s="472"/>
      <c r="AW139" s="472"/>
      <c r="AX139" s="472"/>
      <c r="AY139" s="473"/>
      <c r="AZ139" s="471"/>
      <c r="BA139" s="472"/>
      <c r="BB139" s="472"/>
      <c r="BC139" s="472"/>
      <c r="BD139" s="472"/>
      <c r="BE139" s="472"/>
      <c r="BF139" s="472"/>
      <c r="BG139" s="472"/>
      <c r="BH139" s="472"/>
      <c r="BI139" s="472"/>
      <c r="BJ139" s="472"/>
      <c r="BK139" s="472"/>
      <c r="BL139" s="472"/>
      <c r="BM139" s="472"/>
      <c r="BN139" s="472"/>
      <c r="BO139" s="472"/>
      <c r="BP139" s="472"/>
      <c r="BQ139" s="472"/>
      <c r="BR139" s="472"/>
      <c r="BS139" s="473"/>
      <c r="BT139" s="471"/>
      <c r="BU139" s="472"/>
      <c r="BV139" s="472"/>
      <c r="BW139" s="472"/>
      <c r="BX139" s="472"/>
      <c r="BY139" s="472"/>
      <c r="BZ139" s="472"/>
      <c r="CA139" s="472"/>
      <c r="CB139" s="472"/>
      <c r="CC139" s="472"/>
      <c r="CD139" s="472"/>
      <c r="CE139" s="472"/>
      <c r="CF139" s="472"/>
      <c r="CG139" s="472"/>
      <c r="CH139" s="472"/>
      <c r="CI139" s="472"/>
      <c r="CJ139" s="473"/>
      <c r="CK139" s="471"/>
      <c r="CL139" s="472"/>
      <c r="CM139" s="472"/>
      <c r="CN139" s="472"/>
      <c r="CO139" s="472"/>
      <c r="CP139" s="472"/>
      <c r="CQ139" s="472"/>
      <c r="CR139" s="472"/>
      <c r="CS139" s="472"/>
      <c r="CT139" s="472"/>
      <c r="CU139" s="472"/>
      <c r="CV139" s="472"/>
      <c r="CW139" s="472"/>
      <c r="CX139" s="472"/>
      <c r="CY139" s="472"/>
      <c r="CZ139" s="472"/>
      <c r="DA139" s="472"/>
    </row>
    <row r="140" spans="1:105" s="77" customFormat="1" ht="93" hidden="1" customHeight="1" x14ac:dyDescent="0.25">
      <c r="A140" s="469" t="s">
        <v>256</v>
      </c>
      <c r="B140" s="469"/>
      <c r="C140" s="469"/>
      <c r="D140" s="469"/>
      <c r="E140" s="469"/>
      <c r="F140" s="469"/>
      <c r="G140" s="469"/>
      <c r="H140" s="470" t="s">
        <v>257</v>
      </c>
      <c r="I140" s="470"/>
      <c r="J140" s="470"/>
      <c r="K140" s="470"/>
      <c r="L140" s="470"/>
      <c r="M140" s="470"/>
      <c r="N140" s="470"/>
      <c r="O140" s="470"/>
      <c r="P140" s="470"/>
      <c r="Q140" s="470"/>
      <c r="R140" s="470"/>
      <c r="S140" s="470"/>
      <c r="T140" s="470"/>
      <c r="U140" s="470"/>
      <c r="V140" s="470"/>
      <c r="W140" s="470"/>
      <c r="X140" s="470"/>
      <c r="Y140" s="470"/>
      <c r="Z140" s="470"/>
      <c r="AA140" s="470"/>
      <c r="AB140" s="470"/>
      <c r="AC140" s="470"/>
      <c r="AD140" s="470"/>
      <c r="AE140" s="470"/>
      <c r="AF140" s="470"/>
      <c r="AG140" s="470"/>
      <c r="AH140" s="470"/>
      <c r="AI140" s="470"/>
      <c r="AJ140" s="471" t="s">
        <v>255</v>
      </c>
      <c r="AK140" s="472"/>
      <c r="AL140" s="472"/>
      <c r="AM140" s="472"/>
      <c r="AN140" s="472"/>
      <c r="AO140" s="472"/>
      <c r="AP140" s="472"/>
      <c r="AQ140" s="472"/>
      <c r="AR140" s="472"/>
      <c r="AS140" s="472"/>
      <c r="AT140" s="472"/>
      <c r="AU140" s="472"/>
      <c r="AV140" s="472"/>
      <c r="AW140" s="472"/>
      <c r="AX140" s="472"/>
      <c r="AY140" s="473"/>
      <c r="AZ140" s="471"/>
      <c r="BA140" s="472"/>
      <c r="BB140" s="472"/>
      <c r="BC140" s="472"/>
      <c r="BD140" s="472"/>
      <c r="BE140" s="472"/>
      <c r="BF140" s="472"/>
      <c r="BG140" s="472"/>
      <c r="BH140" s="472"/>
      <c r="BI140" s="472"/>
      <c r="BJ140" s="472"/>
      <c r="BK140" s="472"/>
      <c r="BL140" s="472"/>
      <c r="BM140" s="472"/>
      <c r="BN140" s="472"/>
      <c r="BO140" s="472"/>
      <c r="BP140" s="472"/>
      <c r="BQ140" s="472"/>
      <c r="BR140" s="472"/>
      <c r="BS140" s="473"/>
      <c r="BT140" s="471"/>
      <c r="BU140" s="472"/>
      <c r="BV140" s="472"/>
      <c r="BW140" s="472"/>
      <c r="BX140" s="472"/>
      <c r="BY140" s="472"/>
      <c r="BZ140" s="472"/>
      <c r="CA140" s="472"/>
      <c r="CB140" s="472"/>
      <c r="CC140" s="472"/>
      <c r="CD140" s="472"/>
      <c r="CE140" s="472"/>
      <c r="CF140" s="472"/>
      <c r="CG140" s="472"/>
      <c r="CH140" s="472"/>
      <c r="CI140" s="472"/>
      <c r="CJ140" s="473"/>
      <c r="CK140" s="471"/>
      <c r="CL140" s="472"/>
      <c r="CM140" s="472"/>
      <c r="CN140" s="472"/>
      <c r="CO140" s="472"/>
      <c r="CP140" s="472"/>
      <c r="CQ140" s="472"/>
      <c r="CR140" s="472"/>
      <c r="CS140" s="472"/>
      <c r="CT140" s="472"/>
      <c r="CU140" s="472"/>
      <c r="CV140" s="472"/>
      <c r="CW140" s="472"/>
      <c r="CX140" s="472"/>
      <c r="CY140" s="472"/>
      <c r="CZ140" s="472"/>
      <c r="DA140" s="472"/>
    </row>
    <row r="141" spans="1:105" s="77" customFormat="1" ht="15" hidden="1" customHeight="1" x14ac:dyDescent="0.25">
      <c r="A141" s="469"/>
      <c r="B141" s="469"/>
      <c r="C141" s="469"/>
      <c r="D141" s="469"/>
      <c r="E141" s="469"/>
      <c r="F141" s="469"/>
      <c r="G141" s="469"/>
      <c r="H141" s="470" t="s">
        <v>247</v>
      </c>
      <c r="I141" s="470"/>
      <c r="J141" s="470"/>
      <c r="K141" s="470"/>
      <c r="L141" s="470"/>
      <c r="M141" s="470"/>
      <c r="N141" s="470"/>
      <c r="O141" s="470"/>
      <c r="P141" s="470"/>
      <c r="Q141" s="470"/>
      <c r="R141" s="470"/>
      <c r="S141" s="470"/>
      <c r="T141" s="470"/>
      <c r="U141" s="470"/>
      <c r="V141" s="470"/>
      <c r="W141" s="470"/>
      <c r="X141" s="470"/>
      <c r="Y141" s="470"/>
      <c r="Z141" s="470"/>
      <c r="AA141" s="470"/>
      <c r="AB141" s="470"/>
      <c r="AC141" s="470"/>
      <c r="AD141" s="470"/>
      <c r="AE141" s="470"/>
      <c r="AF141" s="470"/>
      <c r="AG141" s="470"/>
      <c r="AH141" s="470"/>
      <c r="AI141" s="470"/>
      <c r="AJ141" s="471" t="s">
        <v>255</v>
      </c>
      <c r="AK141" s="472"/>
      <c r="AL141" s="472"/>
      <c r="AM141" s="472"/>
      <c r="AN141" s="472"/>
      <c r="AO141" s="472"/>
      <c r="AP141" s="472"/>
      <c r="AQ141" s="472"/>
      <c r="AR141" s="472"/>
      <c r="AS141" s="472"/>
      <c r="AT141" s="472"/>
      <c r="AU141" s="472"/>
      <c r="AV141" s="472"/>
      <c r="AW141" s="472"/>
      <c r="AX141" s="472"/>
      <c r="AY141" s="473"/>
      <c r="AZ141" s="471"/>
      <c r="BA141" s="472"/>
      <c r="BB141" s="472"/>
      <c r="BC141" s="472"/>
      <c r="BD141" s="472"/>
      <c r="BE141" s="472"/>
      <c r="BF141" s="472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72"/>
      <c r="BQ141" s="472"/>
      <c r="BR141" s="472"/>
      <c r="BS141" s="473"/>
      <c r="BT141" s="471"/>
      <c r="BU141" s="472"/>
      <c r="BV141" s="472"/>
      <c r="BW141" s="472"/>
      <c r="BX141" s="472"/>
      <c r="BY141" s="472"/>
      <c r="BZ141" s="472"/>
      <c r="CA141" s="472"/>
      <c r="CB141" s="472"/>
      <c r="CC141" s="472"/>
      <c r="CD141" s="472"/>
      <c r="CE141" s="472"/>
      <c r="CF141" s="472"/>
      <c r="CG141" s="472"/>
      <c r="CH141" s="472"/>
      <c r="CI141" s="472"/>
      <c r="CJ141" s="473"/>
      <c r="CK141" s="471"/>
      <c r="CL141" s="472"/>
      <c r="CM141" s="472"/>
      <c r="CN141" s="472"/>
      <c r="CO141" s="472"/>
      <c r="CP141" s="472"/>
      <c r="CQ141" s="472"/>
      <c r="CR141" s="472"/>
      <c r="CS141" s="472"/>
      <c r="CT141" s="472"/>
      <c r="CU141" s="472"/>
      <c r="CV141" s="472"/>
      <c r="CW141" s="472"/>
      <c r="CX141" s="472"/>
      <c r="CY141" s="472"/>
      <c r="CZ141" s="472"/>
      <c r="DA141" s="472"/>
    </row>
    <row r="142" spans="1:105" s="77" customFormat="1" ht="15" hidden="1" customHeight="1" x14ac:dyDescent="0.25">
      <c r="A142" s="469"/>
      <c r="B142" s="469"/>
      <c r="C142" s="469"/>
      <c r="D142" s="469"/>
      <c r="E142" s="469"/>
      <c r="F142" s="469"/>
      <c r="G142" s="469"/>
      <c r="H142" s="470" t="s">
        <v>248</v>
      </c>
      <c r="I142" s="470"/>
      <c r="J142" s="470"/>
      <c r="K142" s="470"/>
      <c r="L142" s="470"/>
      <c r="M142" s="470"/>
      <c r="N142" s="470"/>
      <c r="O142" s="470"/>
      <c r="P142" s="470"/>
      <c r="Q142" s="470"/>
      <c r="R142" s="470"/>
      <c r="S142" s="470"/>
      <c r="T142" s="470"/>
      <c r="U142" s="470"/>
      <c r="V142" s="470"/>
      <c r="W142" s="470"/>
      <c r="X142" s="470"/>
      <c r="Y142" s="470"/>
      <c r="Z142" s="470"/>
      <c r="AA142" s="470"/>
      <c r="AB142" s="470"/>
      <c r="AC142" s="470"/>
      <c r="AD142" s="470"/>
      <c r="AE142" s="470"/>
      <c r="AF142" s="470"/>
      <c r="AG142" s="470"/>
      <c r="AH142" s="470"/>
      <c r="AI142" s="470"/>
      <c r="AJ142" s="471" t="s">
        <v>255</v>
      </c>
      <c r="AK142" s="472"/>
      <c r="AL142" s="472"/>
      <c r="AM142" s="472"/>
      <c r="AN142" s="472"/>
      <c r="AO142" s="472"/>
      <c r="AP142" s="472"/>
      <c r="AQ142" s="472"/>
      <c r="AR142" s="472"/>
      <c r="AS142" s="472"/>
      <c r="AT142" s="472"/>
      <c r="AU142" s="472"/>
      <c r="AV142" s="472"/>
      <c r="AW142" s="472"/>
      <c r="AX142" s="472"/>
      <c r="AY142" s="473"/>
      <c r="AZ142" s="471"/>
      <c r="BA142" s="472"/>
      <c r="BB142" s="472"/>
      <c r="BC142" s="472"/>
      <c r="BD142" s="472"/>
      <c r="BE142" s="472"/>
      <c r="BF142" s="472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72"/>
      <c r="BQ142" s="472"/>
      <c r="BR142" s="472"/>
      <c r="BS142" s="473"/>
      <c r="BT142" s="471"/>
      <c r="BU142" s="472"/>
      <c r="BV142" s="472"/>
      <c r="BW142" s="472"/>
      <c r="BX142" s="472"/>
      <c r="BY142" s="472"/>
      <c r="BZ142" s="472"/>
      <c r="CA142" s="472"/>
      <c r="CB142" s="472"/>
      <c r="CC142" s="472"/>
      <c r="CD142" s="472"/>
      <c r="CE142" s="472"/>
      <c r="CF142" s="472"/>
      <c r="CG142" s="472"/>
      <c r="CH142" s="472"/>
      <c r="CI142" s="472"/>
      <c r="CJ142" s="473"/>
      <c r="CK142" s="471"/>
      <c r="CL142" s="472"/>
      <c r="CM142" s="472"/>
      <c r="CN142" s="472"/>
      <c r="CO142" s="472"/>
      <c r="CP142" s="472"/>
      <c r="CQ142" s="472"/>
      <c r="CR142" s="472"/>
      <c r="CS142" s="472"/>
      <c r="CT142" s="472"/>
      <c r="CU142" s="472"/>
      <c r="CV142" s="472"/>
      <c r="CW142" s="472"/>
      <c r="CX142" s="472"/>
      <c r="CY142" s="472"/>
      <c r="CZ142" s="472"/>
      <c r="DA142" s="472"/>
    </row>
    <row r="143" spans="1:105" s="77" customFormat="1" ht="15" hidden="1" customHeight="1" x14ac:dyDescent="0.25">
      <c r="A143" s="469"/>
      <c r="B143" s="469"/>
      <c r="C143" s="469"/>
      <c r="D143" s="469"/>
      <c r="E143" s="469"/>
      <c r="F143" s="469"/>
      <c r="G143" s="469"/>
      <c r="H143" s="470" t="s">
        <v>249</v>
      </c>
      <c r="I143" s="470"/>
      <c r="J143" s="470"/>
      <c r="K143" s="470"/>
      <c r="L143" s="470"/>
      <c r="M143" s="470"/>
      <c r="N143" s="470"/>
      <c r="O143" s="470"/>
      <c r="P143" s="470"/>
      <c r="Q143" s="470"/>
      <c r="R143" s="470"/>
      <c r="S143" s="470"/>
      <c r="T143" s="470"/>
      <c r="U143" s="470"/>
      <c r="V143" s="470"/>
      <c r="W143" s="470"/>
      <c r="X143" s="470"/>
      <c r="Y143" s="470"/>
      <c r="Z143" s="470"/>
      <c r="AA143" s="470"/>
      <c r="AB143" s="470"/>
      <c r="AC143" s="470"/>
      <c r="AD143" s="470"/>
      <c r="AE143" s="470"/>
      <c r="AF143" s="470"/>
      <c r="AG143" s="470"/>
      <c r="AH143" s="470"/>
      <c r="AI143" s="470"/>
      <c r="AJ143" s="471" t="s">
        <v>255</v>
      </c>
      <c r="AK143" s="472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2"/>
      <c r="AY143" s="473"/>
      <c r="AZ143" s="471"/>
      <c r="BA143" s="472"/>
      <c r="BB143" s="472"/>
      <c r="BC143" s="472"/>
      <c r="BD143" s="472"/>
      <c r="BE143" s="472"/>
      <c r="BF143" s="472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2"/>
      <c r="BQ143" s="472"/>
      <c r="BR143" s="472"/>
      <c r="BS143" s="473"/>
      <c r="BT143" s="471"/>
      <c r="BU143" s="472"/>
      <c r="BV143" s="472"/>
      <c r="BW143" s="472"/>
      <c r="BX143" s="472"/>
      <c r="BY143" s="472"/>
      <c r="BZ143" s="472"/>
      <c r="CA143" s="472"/>
      <c r="CB143" s="472"/>
      <c r="CC143" s="472"/>
      <c r="CD143" s="472"/>
      <c r="CE143" s="472"/>
      <c r="CF143" s="472"/>
      <c r="CG143" s="472"/>
      <c r="CH143" s="472"/>
      <c r="CI143" s="472"/>
      <c r="CJ143" s="473"/>
      <c r="CK143" s="471"/>
      <c r="CL143" s="472"/>
      <c r="CM143" s="472"/>
      <c r="CN143" s="472"/>
      <c r="CO143" s="472"/>
      <c r="CP143" s="472"/>
      <c r="CQ143" s="472"/>
      <c r="CR143" s="472"/>
      <c r="CS143" s="472"/>
      <c r="CT143" s="472"/>
      <c r="CU143" s="472"/>
      <c r="CV143" s="472"/>
      <c r="CW143" s="472"/>
      <c r="CX143" s="472"/>
      <c r="CY143" s="472"/>
      <c r="CZ143" s="472"/>
      <c r="DA143" s="472"/>
    </row>
    <row r="144" spans="1:105" s="77" customFormat="1" ht="78" hidden="1" customHeight="1" x14ac:dyDescent="0.25">
      <c r="A144" s="469" t="s">
        <v>258</v>
      </c>
      <c r="B144" s="469"/>
      <c r="C144" s="469"/>
      <c r="D144" s="469"/>
      <c r="E144" s="469"/>
      <c r="F144" s="469"/>
      <c r="G144" s="469"/>
      <c r="H144" s="470" t="s">
        <v>259</v>
      </c>
      <c r="I144" s="470"/>
      <c r="J144" s="470"/>
      <c r="K144" s="470"/>
      <c r="L144" s="470"/>
      <c r="M144" s="470"/>
      <c r="N144" s="470"/>
      <c r="O144" s="470"/>
      <c r="P144" s="470"/>
      <c r="Q144" s="470"/>
      <c r="R144" s="470"/>
      <c r="S144" s="470"/>
      <c r="T144" s="470"/>
      <c r="U144" s="470"/>
      <c r="V144" s="470"/>
      <c r="W144" s="470"/>
      <c r="X144" s="470"/>
      <c r="Y144" s="470"/>
      <c r="Z144" s="470"/>
      <c r="AA144" s="470"/>
      <c r="AB144" s="470"/>
      <c r="AC144" s="470"/>
      <c r="AD144" s="470"/>
      <c r="AE144" s="470"/>
      <c r="AF144" s="470"/>
      <c r="AG144" s="470"/>
      <c r="AH144" s="470"/>
      <c r="AI144" s="470"/>
      <c r="AJ144" s="471" t="s">
        <v>255</v>
      </c>
      <c r="AK144" s="472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2"/>
      <c r="AY144" s="473"/>
      <c r="AZ144" s="471"/>
      <c r="BA144" s="472"/>
      <c r="BB144" s="472"/>
      <c r="BC144" s="472"/>
      <c r="BD144" s="472"/>
      <c r="BE144" s="472"/>
      <c r="BF144" s="472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2"/>
      <c r="BQ144" s="472"/>
      <c r="BR144" s="472"/>
      <c r="BS144" s="473"/>
      <c r="BT144" s="471"/>
      <c r="BU144" s="472"/>
      <c r="BV144" s="472"/>
      <c r="BW144" s="472"/>
      <c r="BX144" s="472"/>
      <c r="BY144" s="472"/>
      <c r="BZ144" s="472"/>
      <c r="CA144" s="472"/>
      <c r="CB144" s="472"/>
      <c r="CC144" s="472"/>
      <c r="CD144" s="472"/>
      <c r="CE144" s="472"/>
      <c r="CF144" s="472"/>
      <c r="CG144" s="472"/>
      <c r="CH144" s="472"/>
      <c r="CI144" s="472"/>
      <c r="CJ144" s="473"/>
      <c r="CK144" s="471"/>
      <c r="CL144" s="472"/>
      <c r="CM144" s="472"/>
      <c r="CN144" s="472"/>
      <c r="CO144" s="472"/>
      <c r="CP144" s="472"/>
      <c r="CQ144" s="472"/>
      <c r="CR144" s="472"/>
      <c r="CS144" s="472"/>
      <c r="CT144" s="472"/>
      <c r="CU144" s="472"/>
      <c r="CV144" s="472"/>
      <c r="CW144" s="472"/>
      <c r="CX144" s="472"/>
      <c r="CY144" s="472"/>
      <c r="CZ144" s="472"/>
      <c r="DA144" s="472"/>
    </row>
    <row r="145" spans="1:105" s="77" customFormat="1" ht="40.5" hidden="1" customHeight="1" x14ac:dyDescent="0.25">
      <c r="A145" s="469" t="s">
        <v>2</v>
      </c>
      <c r="B145" s="469"/>
      <c r="C145" s="469"/>
      <c r="D145" s="469"/>
      <c r="E145" s="469"/>
      <c r="F145" s="469"/>
      <c r="G145" s="469"/>
      <c r="H145" s="470" t="s">
        <v>260</v>
      </c>
      <c r="I145" s="470"/>
      <c r="J145" s="470"/>
      <c r="K145" s="470"/>
      <c r="L145" s="470"/>
      <c r="M145" s="470"/>
      <c r="N145" s="470"/>
      <c r="O145" s="470"/>
      <c r="P145" s="470"/>
      <c r="Q145" s="470"/>
      <c r="R145" s="470"/>
      <c r="S145" s="470"/>
      <c r="T145" s="470"/>
      <c r="U145" s="470"/>
      <c r="V145" s="470"/>
      <c r="W145" s="470"/>
      <c r="X145" s="470"/>
      <c r="Y145" s="470"/>
      <c r="Z145" s="470"/>
      <c r="AA145" s="470"/>
      <c r="AB145" s="470"/>
      <c r="AC145" s="470"/>
      <c r="AD145" s="470"/>
      <c r="AE145" s="470"/>
      <c r="AF145" s="470"/>
      <c r="AG145" s="470"/>
      <c r="AH145" s="470"/>
      <c r="AI145" s="470"/>
      <c r="AJ145" s="471"/>
      <c r="AK145" s="472"/>
      <c r="AL145" s="472"/>
      <c r="AM145" s="472"/>
      <c r="AN145" s="472"/>
      <c r="AO145" s="472"/>
      <c r="AP145" s="472"/>
      <c r="AQ145" s="472"/>
      <c r="AR145" s="472"/>
      <c r="AS145" s="472"/>
      <c r="AT145" s="472"/>
      <c r="AU145" s="472"/>
      <c r="AV145" s="472"/>
      <c r="AW145" s="472"/>
      <c r="AX145" s="472"/>
      <c r="AY145" s="473"/>
      <c r="AZ145" s="471"/>
      <c r="BA145" s="472"/>
      <c r="BB145" s="472"/>
      <c r="BC145" s="472"/>
      <c r="BD145" s="472"/>
      <c r="BE145" s="472"/>
      <c r="BF145" s="472"/>
      <c r="BG145" s="472"/>
      <c r="BH145" s="472"/>
      <c r="BI145" s="472"/>
      <c r="BJ145" s="472"/>
      <c r="BK145" s="472"/>
      <c r="BL145" s="472"/>
      <c r="BM145" s="472"/>
      <c r="BN145" s="472"/>
      <c r="BO145" s="472"/>
      <c r="BP145" s="472"/>
      <c r="BQ145" s="472"/>
      <c r="BR145" s="472"/>
      <c r="BS145" s="473"/>
      <c r="BT145" s="471"/>
      <c r="BU145" s="472"/>
      <c r="BV145" s="472"/>
      <c r="BW145" s="472"/>
      <c r="BX145" s="472"/>
      <c r="BY145" s="472"/>
      <c r="BZ145" s="472"/>
      <c r="CA145" s="472"/>
      <c r="CB145" s="472"/>
      <c r="CC145" s="472"/>
      <c r="CD145" s="472"/>
      <c r="CE145" s="472"/>
      <c r="CF145" s="472"/>
      <c r="CG145" s="472"/>
      <c r="CH145" s="472"/>
      <c r="CI145" s="472"/>
      <c r="CJ145" s="473"/>
      <c r="CK145" s="471"/>
      <c r="CL145" s="472"/>
      <c r="CM145" s="472"/>
      <c r="CN145" s="472"/>
      <c r="CO145" s="472"/>
      <c r="CP145" s="472"/>
      <c r="CQ145" s="472"/>
      <c r="CR145" s="472"/>
      <c r="CS145" s="472"/>
      <c r="CT145" s="472"/>
      <c r="CU145" s="472"/>
      <c r="CV145" s="472"/>
      <c r="CW145" s="472"/>
      <c r="CX145" s="472"/>
      <c r="CY145" s="472"/>
      <c r="CZ145" s="472"/>
      <c r="DA145" s="472"/>
    </row>
    <row r="146" spans="1:105" s="77" customFormat="1" ht="15" hidden="1" customHeight="1" x14ac:dyDescent="0.25">
      <c r="A146" s="469"/>
      <c r="B146" s="469"/>
      <c r="C146" s="469"/>
      <c r="D146" s="469"/>
      <c r="E146" s="469"/>
      <c r="F146" s="469"/>
      <c r="G146" s="469"/>
      <c r="H146" s="470" t="s">
        <v>180</v>
      </c>
      <c r="I146" s="470"/>
      <c r="J146" s="470"/>
      <c r="K146" s="470"/>
      <c r="L146" s="470"/>
      <c r="M146" s="470"/>
      <c r="N146" s="470"/>
      <c r="O146" s="470"/>
      <c r="P146" s="470"/>
      <c r="Q146" s="470"/>
      <c r="R146" s="470"/>
      <c r="S146" s="470"/>
      <c r="T146" s="470"/>
      <c r="U146" s="470"/>
      <c r="V146" s="470"/>
      <c r="W146" s="470"/>
      <c r="X146" s="470"/>
      <c r="Y146" s="470"/>
      <c r="Z146" s="470"/>
      <c r="AA146" s="470"/>
      <c r="AB146" s="470"/>
      <c r="AC146" s="470"/>
      <c r="AD146" s="470"/>
      <c r="AE146" s="470"/>
      <c r="AF146" s="470"/>
      <c r="AG146" s="470"/>
      <c r="AH146" s="470"/>
      <c r="AI146" s="470"/>
      <c r="AJ146" s="471"/>
      <c r="AK146" s="472"/>
      <c r="AL146" s="472"/>
      <c r="AM146" s="472"/>
      <c r="AN146" s="472"/>
      <c r="AO146" s="472"/>
      <c r="AP146" s="472"/>
      <c r="AQ146" s="472"/>
      <c r="AR146" s="472"/>
      <c r="AS146" s="472"/>
      <c r="AT146" s="472"/>
      <c r="AU146" s="472"/>
      <c r="AV146" s="472"/>
      <c r="AW146" s="472"/>
      <c r="AX146" s="472"/>
      <c r="AY146" s="473"/>
      <c r="AZ146" s="471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3"/>
      <c r="BT146" s="471"/>
      <c r="BU146" s="472"/>
      <c r="BV146" s="472"/>
      <c r="BW146" s="472"/>
      <c r="BX146" s="472"/>
      <c r="BY146" s="472"/>
      <c r="BZ146" s="472"/>
      <c r="CA146" s="472"/>
      <c r="CB146" s="472"/>
      <c r="CC146" s="472"/>
      <c r="CD146" s="472"/>
      <c r="CE146" s="472"/>
      <c r="CF146" s="472"/>
      <c r="CG146" s="472"/>
      <c r="CH146" s="472"/>
      <c r="CI146" s="472"/>
      <c r="CJ146" s="473"/>
      <c r="CK146" s="471"/>
      <c r="CL146" s="472"/>
      <c r="CM146" s="472"/>
      <c r="CN146" s="472"/>
      <c r="CO146" s="472"/>
      <c r="CP146" s="472"/>
      <c r="CQ146" s="472"/>
      <c r="CR146" s="472"/>
      <c r="CS146" s="472"/>
      <c r="CT146" s="472"/>
      <c r="CU146" s="472"/>
      <c r="CV146" s="472"/>
      <c r="CW146" s="472"/>
      <c r="CX146" s="472"/>
      <c r="CY146" s="472"/>
      <c r="CZ146" s="472"/>
      <c r="DA146" s="472"/>
    </row>
    <row r="147" spans="1:105" s="77" customFormat="1" ht="40.5" hidden="1" customHeight="1" x14ac:dyDescent="0.25">
      <c r="A147" s="469" t="s">
        <v>157</v>
      </c>
      <c r="B147" s="469"/>
      <c r="C147" s="469"/>
      <c r="D147" s="469"/>
      <c r="E147" s="469"/>
      <c r="F147" s="469"/>
      <c r="G147" s="469"/>
      <c r="H147" s="470" t="s">
        <v>261</v>
      </c>
      <c r="I147" s="470"/>
      <c r="J147" s="470"/>
      <c r="K147" s="470"/>
      <c r="L147" s="470"/>
      <c r="M147" s="470"/>
      <c r="N147" s="470"/>
      <c r="O147" s="470"/>
      <c r="P147" s="470"/>
      <c r="Q147" s="470"/>
      <c r="R147" s="470"/>
      <c r="S147" s="470"/>
      <c r="T147" s="470"/>
      <c r="U147" s="470"/>
      <c r="V147" s="470"/>
      <c r="W147" s="470"/>
      <c r="X147" s="470"/>
      <c r="Y147" s="470"/>
      <c r="Z147" s="470"/>
      <c r="AA147" s="470"/>
      <c r="AB147" s="470"/>
      <c r="AC147" s="470"/>
      <c r="AD147" s="470"/>
      <c r="AE147" s="470"/>
      <c r="AF147" s="470"/>
      <c r="AG147" s="470"/>
      <c r="AH147" s="470"/>
      <c r="AI147" s="470"/>
      <c r="AJ147" s="471" t="s">
        <v>262</v>
      </c>
      <c r="AK147" s="472"/>
      <c r="AL147" s="472"/>
      <c r="AM147" s="472"/>
      <c r="AN147" s="472"/>
      <c r="AO147" s="472"/>
      <c r="AP147" s="472"/>
      <c r="AQ147" s="472"/>
      <c r="AR147" s="472"/>
      <c r="AS147" s="472"/>
      <c r="AT147" s="472"/>
      <c r="AU147" s="472"/>
      <c r="AV147" s="472"/>
      <c r="AW147" s="472"/>
      <c r="AX147" s="472"/>
      <c r="AY147" s="473"/>
      <c r="AZ147" s="471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3"/>
      <c r="BT147" s="471"/>
      <c r="BU147" s="472"/>
      <c r="BV147" s="472"/>
      <c r="BW147" s="472"/>
      <c r="BX147" s="472"/>
      <c r="BY147" s="472"/>
      <c r="BZ147" s="472"/>
      <c r="CA147" s="472"/>
      <c r="CB147" s="472"/>
      <c r="CC147" s="472"/>
      <c r="CD147" s="472"/>
      <c r="CE147" s="472"/>
      <c r="CF147" s="472"/>
      <c r="CG147" s="472"/>
      <c r="CH147" s="472"/>
      <c r="CI147" s="472"/>
      <c r="CJ147" s="473"/>
      <c r="CK147" s="471"/>
      <c r="CL147" s="472"/>
      <c r="CM147" s="472"/>
      <c r="CN147" s="472"/>
      <c r="CO147" s="472"/>
      <c r="CP147" s="472"/>
      <c r="CQ147" s="472"/>
      <c r="CR147" s="472"/>
      <c r="CS147" s="472"/>
      <c r="CT147" s="472"/>
      <c r="CU147" s="472"/>
      <c r="CV147" s="472"/>
      <c r="CW147" s="472"/>
      <c r="CX147" s="472"/>
      <c r="CY147" s="472"/>
      <c r="CZ147" s="472"/>
      <c r="DA147" s="472"/>
    </row>
    <row r="148" spans="1:105" s="77" customFormat="1" ht="93" hidden="1" customHeight="1" x14ac:dyDescent="0.25">
      <c r="A148" s="469" t="s">
        <v>160</v>
      </c>
      <c r="B148" s="469"/>
      <c r="C148" s="469"/>
      <c r="D148" s="469"/>
      <c r="E148" s="469"/>
      <c r="F148" s="469"/>
      <c r="G148" s="469"/>
      <c r="H148" s="470" t="s">
        <v>263</v>
      </c>
      <c r="I148" s="470"/>
      <c r="J148" s="470"/>
      <c r="K148" s="470"/>
      <c r="L148" s="470"/>
      <c r="M148" s="470"/>
      <c r="N148" s="470"/>
      <c r="O148" s="470"/>
      <c r="P148" s="470"/>
      <c r="Q148" s="470"/>
      <c r="R148" s="470"/>
      <c r="S148" s="470"/>
      <c r="T148" s="470"/>
      <c r="U148" s="470"/>
      <c r="V148" s="470"/>
      <c r="W148" s="470"/>
      <c r="X148" s="470"/>
      <c r="Y148" s="470"/>
      <c r="Z148" s="470"/>
      <c r="AA148" s="470"/>
      <c r="AB148" s="470"/>
      <c r="AC148" s="470"/>
      <c r="AD148" s="470"/>
      <c r="AE148" s="470"/>
      <c r="AF148" s="470"/>
      <c r="AG148" s="470"/>
      <c r="AH148" s="470"/>
      <c r="AI148" s="470"/>
      <c r="AJ148" s="471" t="s">
        <v>262</v>
      </c>
      <c r="AK148" s="472"/>
      <c r="AL148" s="472"/>
      <c r="AM148" s="472"/>
      <c r="AN148" s="472"/>
      <c r="AO148" s="472"/>
      <c r="AP148" s="472"/>
      <c r="AQ148" s="472"/>
      <c r="AR148" s="472"/>
      <c r="AS148" s="472"/>
      <c r="AT148" s="472"/>
      <c r="AU148" s="472"/>
      <c r="AV148" s="472"/>
      <c r="AW148" s="472"/>
      <c r="AX148" s="472"/>
      <c r="AY148" s="473"/>
      <c r="AZ148" s="471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3"/>
      <c r="BT148" s="471"/>
      <c r="BU148" s="472"/>
      <c r="BV148" s="472"/>
      <c r="BW148" s="472"/>
      <c r="BX148" s="472"/>
      <c r="BY148" s="472"/>
      <c r="BZ148" s="472"/>
      <c r="CA148" s="472"/>
      <c r="CB148" s="472"/>
      <c r="CC148" s="472"/>
      <c r="CD148" s="472"/>
      <c r="CE148" s="472"/>
      <c r="CF148" s="472"/>
      <c r="CG148" s="472"/>
      <c r="CH148" s="472"/>
      <c r="CI148" s="472"/>
      <c r="CJ148" s="473"/>
      <c r="CK148" s="471"/>
      <c r="CL148" s="472"/>
      <c r="CM148" s="472"/>
      <c r="CN148" s="472"/>
      <c r="CO148" s="472"/>
      <c r="CP148" s="472"/>
      <c r="CQ148" s="472"/>
      <c r="CR148" s="472"/>
      <c r="CS148" s="472"/>
      <c r="CT148" s="472"/>
      <c r="CU148" s="472"/>
      <c r="CV148" s="472"/>
      <c r="CW148" s="472"/>
      <c r="CX148" s="472"/>
      <c r="CY148" s="472"/>
      <c r="CZ148" s="472"/>
      <c r="DA148" s="472"/>
    </row>
    <row r="149" spans="1:105" s="77" customFormat="1" ht="15" hidden="1" customHeight="1" x14ac:dyDescent="0.25">
      <c r="A149" s="469"/>
      <c r="B149" s="469"/>
      <c r="C149" s="469"/>
      <c r="D149" s="469"/>
      <c r="E149" s="469"/>
      <c r="F149" s="469"/>
      <c r="G149" s="469"/>
      <c r="H149" s="470" t="s">
        <v>247</v>
      </c>
      <c r="I149" s="470"/>
      <c r="J149" s="470"/>
      <c r="K149" s="470"/>
      <c r="L149" s="470"/>
      <c r="M149" s="470"/>
      <c r="N149" s="470"/>
      <c r="O149" s="470"/>
      <c r="P149" s="470"/>
      <c r="Q149" s="470"/>
      <c r="R149" s="470"/>
      <c r="S149" s="470"/>
      <c r="T149" s="470"/>
      <c r="U149" s="470"/>
      <c r="V149" s="470"/>
      <c r="W149" s="470"/>
      <c r="X149" s="470"/>
      <c r="Y149" s="470"/>
      <c r="Z149" s="470"/>
      <c r="AA149" s="470"/>
      <c r="AB149" s="470"/>
      <c r="AC149" s="470"/>
      <c r="AD149" s="470"/>
      <c r="AE149" s="470"/>
      <c r="AF149" s="470"/>
      <c r="AG149" s="470"/>
      <c r="AH149" s="470"/>
      <c r="AI149" s="470"/>
      <c r="AJ149" s="471" t="s">
        <v>262</v>
      </c>
      <c r="AK149" s="472"/>
      <c r="AL149" s="472"/>
      <c r="AM149" s="472"/>
      <c r="AN149" s="472"/>
      <c r="AO149" s="472"/>
      <c r="AP149" s="472"/>
      <c r="AQ149" s="472"/>
      <c r="AR149" s="472"/>
      <c r="AS149" s="472"/>
      <c r="AT149" s="472"/>
      <c r="AU149" s="472"/>
      <c r="AV149" s="472"/>
      <c r="AW149" s="472"/>
      <c r="AX149" s="472"/>
      <c r="AY149" s="473"/>
      <c r="AZ149" s="471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3"/>
      <c r="BT149" s="471"/>
      <c r="BU149" s="472"/>
      <c r="BV149" s="472"/>
      <c r="BW149" s="472"/>
      <c r="BX149" s="472"/>
      <c r="BY149" s="472"/>
      <c r="BZ149" s="472"/>
      <c r="CA149" s="472"/>
      <c r="CB149" s="472"/>
      <c r="CC149" s="472"/>
      <c r="CD149" s="472"/>
      <c r="CE149" s="472"/>
      <c r="CF149" s="472"/>
      <c r="CG149" s="472"/>
      <c r="CH149" s="472"/>
      <c r="CI149" s="472"/>
      <c r="CJ149" s="473"/>
      <c r="CK149" s="471"/>
      <c r="CL149" s="472"/>
      <c r="CM149" s="472"/>
      <c r="CN149" s="472"/>
      <c r="CO149" s="472"/>
      <c r="CP149" s="472"/>
      <c r="CQ149" s="472"/>
      <c r="CR149" s="472"/>
      <c r="CS149" s="472"/>
      <c r="CT149" s="472"/>
      <c r="CU149" s="472"/>
      <c r="CV149" s="472"/>
      <c r="CW149" s="472"/>
      <c r="CX149" s="472"/>
      <c r="CY149" s="472"/>
      <c r="CZ149" s="472"/>
      <c r="DA149" s="472"/>
    </row>
    <row r="150" spans="1:105" s="77" customFormat="1" ht="15" hidden="1" customHeight="1" x14ac:dyDescent="0.25">
      <c r="A150" s="469"/>
      <c r="B150" s="469"/>
      <c r="C150" s="469"/>
      <c r="D150" s="469"/>
      <c r="E150" s="469"/>
      <c r="F150" s="469"/>
      <c r="G150" s="469"/>
      <c r="H150" s="470" t="s">
        <v>248</v>
      </c>
      <c r="I150" s="470"/>
      <c r="J150" s="470"/>
      <c r="K150" s="470"/>
      <c r="L150" s="470"/>
      <c r="M150" s="470"/>
      <c r="N150" s="470"/>
      <c r="O150" s="470"/>
      <c r="P150" s="470"/>
      <c r="Q150" s="470"/>
      <c r="R150" s="470"/>
      <c r="S150" s="470"/>
      <c r="T150" s="470"/>
      <c r="U150" s="470"/>
      <c r="V150" s="470"/>
      <c r="W150" s="470"/>
      <c r="X150" s="470"/>
      <c r="Y150" s="470"/>
      <c r="Z150" s="470"/>
      <c r="AA150" s="470"/>
      <c r="AB150" s="470"/>
      <c r="AC150" s="470"/>
      <c r="AD150" s="470"/>
      <c r="AE150" s="470"/>
      <c r="AF150" s="470"/>
      <c r="AG150" s="470"/>
      <c r="AH150" s="470"/>
      <c r="AI150" s="470"/>
      <c r="AJ150" s="471" t="s">
        <v>262</v>
      </c>
      <c r="AK150" s="472"/>
      <c r="AL150" s="472"/>
      <c r="AM150" s="472"/>
      <c r="AN150" s="472"/>
      <c r="AO150" s="472"/>
      <c r="AP150" s="472"/>
      <c r="AQ150" s="472"/>
      <c r="AR150" s="472"/>
      <c r="AS150" s="472"/>
      <c r="AT150" s="472"/>
      <c r="AU150" s="472"/>
      <c r="AV150" s="472"/>
      <c r="AW150" s="472"/>
      <c r="AX150" s="472"/>
      <c r="AY150" s="473"/>
      <c r="AZ150" s="471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3"/>
      <c r="BT150" s="471"/>
      <c r="BU150" s="472"/>
      <c r="BV150" s="472"/>
      <c r="BW150" s="472"/>
      <c r="BX150" s="472"/>
      <c r="BY150" s="472"/>
      <c r="BZ150" s="472"/>
      <c r="CA150" s="472"/>
      <c r="CB150" s="472"/>
      <c r="CC150" s="472"/>
      <c r="CD150" s="472"/>
      <c r="CE150" s="472"/>
      <c r="CF150" s="472"/>
      <c r="CG150" s="472"/>
      <c r="CH150" s="472"/>
      <c r="CI150" s="472"/>
      <c r="CJ150" s="473"/>
      <c r="CK150" s="471"/>
      <c r="CL150" s="472"/>
      <c r="CM150" s="472"/>
      <c r="CN150" s="472"/>
      <c r="CO150" s="472"/>
      <c r="CP150" s="472"/>
      <c r="CQ150" s="472"/>
      <c r="CR150" s="472"/>
      <c r="CS150" s="472"/>
      <c r="CT150" s="472"/>
      <c r="CU150" s="472"/>
      <c r="CV150" s="472"/>
      <c r="CW150" s="472"/>
      <c r="CX150" s="472"/>
      <c r="CY150" s="472"/>
      <c r="CZ150" s="472"/>
      <c r="DA150" s="472"/>
    </row>
    <row r="151" spans="1:105" s="77" customFormat="1" ht="15" hidden="1" customHeight="1" x14ac:dyDescent="0.25">
      <c r="A151" s="469"/>
      <c r="B151" s="469"/>
      <c r="C151" s="469"/>
      <c r="D151" s="469"/>
      <c r="E151" s="469"/>
      <c r="F151" s="469"/>
      <c r="G151" s="469"/>
      <c r="H151" s="470" t="s">
        <v>249</v>
      </c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0"/>
      <c r="T151" s="470"/>
      <c r="U151" s="470"/>
      <c r="V151" s="470"/>
      <c r="W151" s="470"/>
      <c r="X151" s="470"/>
      <c r="Y151" s="470"/>
      <c r="Z151" s="470"/>
      <c r="AA151" s="470"/>
      <c r="AB151" s="470"/>
      <c r="AC151" s="470"/>
      <c r="AD151" s="470"/>
      <c r="AE151" s="470"/>
      <c r="AF151" s="470"/>
      <c r="AG151" s="470"/>
      <c r="AH151" s="470"/>
      <c r="AI151" s="470"/>
      <c r="AJ151" s="471" t="s">
        <v>262</v>
      </c>
      <c r="AK151" s="472"/>
      <c r="AL151" s="472"/>
      <c r="AM151" s="472"/>
      <c r="AN151" s="472"/>
      <c r="AO151" s="472"/>
      <c r="AP151" s="472"/>
      <c r="AQ151" s="472"/>
      <c r="AR151" s="472"/>
      <c r="AS151" s="472"/>
      <c r="AT151" s="472"/>
      <c r="AU151" s="472"/>
      <c r="AV151" s="472"/>
      <c r="AW151" s="472"/>
      <c r="AX151" s="472"/>
      <c r="AY151" s="473"/>
      <c r="AZ151" s="471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3"/>
      <c r="BT151" s="471"/>
      <c r="BU151" s="472"/>
      <c r="BV151" s="472"/>
      <c r="BW151" s="472"/>
      <c r="BX151" s="472"/>
      <c r="BY151" s="472"/>
      <c r="BZ151" s="472"/>
      <c r="CA151" s="472"/>
      <c r="CB151" s="472"/>
      <c r="CC151" s="472"/>
      <c r="CD151" s="472"/>
      <c r="CE151" s="472"/>
      <c r="CF151" s="472"/>
      <c r="CG151" s="472"/>
      <c r="CH151" s="472"/>
      <c r="CI151" s="472"/>
      <c r="CJ151" s="473"/>
      <c r="CK151" s="471"/>
      <c r="CL151" s="472"/>
      <c r="CM151" s="472"/>
      <c r="CN151" s="472"/>
      <c r="CO151" s="472"/>
      <c r="CP151" s="472"/>
      <c r="CQ151" s="472"/>
      <c r="CR151" s="472"/>
      <c r="CS151" s="472"/>
      <c r="CT151" s="472"/>
      <c r="CU151" s="472"/>
      <c r="CV151" s="472"/>
      <c r="CW151" s="472"/>
      <c r="CX151" s="472"/>
      <c r="CY151" s="472"/>
      <c r="CZ151" s="472"/>
      <c r="DA151" s="472"/>
    </row>
    <row r="152" spans="1:105" s="77" customFormat="1" ht="27.75" hidden="1" customHeight="1" x14ac:dyDescent="0.25">
      <c r="A152" s="469" t="s">
        <v>3</v>
      </c>
      <c r="B152" s="469"/>
      <c r="C152" s="469"/>
      <c r="D152" s="469"/>
      <c r="E152" s="469"/>
      <c r="F152" s="469"/>
      <c r="G152" s="469"/>
      <c r="H152" s="470" t="s">
        <v>264</v>
      </c>
      <c r="I152" s="470"/>
      <c r="J152" s="470"/>
      <c r="K152" s="470"/>
      <c r="L152" s="470"/>
      <c r="M152" s="470"/>
      <c r="N152" s="470"/>
      <c r="O152" s="470"/>
      <c r="P152" s="470"/>
      <c r="Q152" s="470"/>
      <c r="R152" s="470"/>
      <c r="S152" s="470"/>
      <c r="T152" s="470"/>
      <c r="U152" s="470"/>
      <c r="V152" s="470"/>
      <c r="W152" s="470"/>
      <c r="X152" s="470"/>
      <c r="Y152" s="470"/>
      <c r="Z152" s="470"/>
      <c r="AA152" s="470"/>
      <c r="AB152" s="470"/>
      <c r="AC152" s="470"/>
      <c r="AD152" s="470"/>
      <c r="AE152" s="470"/>
      <c r="AF152" s="470"/>
      <c r="AG152" s="470"/>
      <c r="AH152" s="470"/>
      <c r="AI152" s="470"/>
      <c r="AJ152" s="471" t="s">
        <v>262</v>
      </c>
      <c r="AK152" s="472"/>
      <c r="AL152" s="472"/>
      <c r="AM152" s="472"/>
      <c r="AN152" s="472"/>
      <c r="AO152" s="472"/>
      <c r="AP152" s="472"/>
      <c r="AQ152" s="472"/>
      <c r="AR152" s="472"/>
      <c r="AS152" s="472"/>
      <c r="AT152" s="472"/>
      <c r="AU152" s="472"/>
      <c r="AV152" s="472"/>
      <c r="AW152" s="472"/>
      <c r="AX152" s="472"/>
      <c r="AY152" s="473"/>
      <c r="AZ152" s="471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3"/>
      <c r="BT152" s="471"/>
      <c r="BU152" s="472"/>
      <c r="BV152" s="472"/>
      <c r="BW152" s="472"/>
      <c r="BX152" s="472"/>
      <c r="BY152" s="472"/>
      <c r="BZ152" s="472"/>
      <c r="CA152" s="472"/>
      <c r="CB152" s="472"/>
      <c r="CC152" s="472"/>
      <c r="CD152" s="472"/>
      <c r="CE152" s="472"/>
      <c r="CF152" s="472"/>
      <c r="CG152" s="472"/>
      <c r="CH152" s="472"/>
      <c r="CI152" s="472"/>
      <c r="CJ152" s="473"/>
      <c r="CK152" s="471"/>
      <c r="CL152" s="472"/>
      <c r="CM152" s="472"/>
      <c r="CN152" s="472"/>
      <c r="CO152" s="472"/>
      <c r="CP152" s="472"/>
      <c r="CQ152" s="472"/>
      <c r="CR152" s="472"/>
      <c r="CS152" s="472"/>
      <c r="CT152" s="472"/>
      <c r="CU152" s="472"/>
      <c r="CV152" s="472"/>
      <c r="CW152" s="472"/>
      <c r="CX152" s="472"/>
      <c r="CY152" s="472"/>
      <c r="CZ152" s="472"/>
      <c r="DA152" s="472"/>
    </row>
    <row r="153" spans="1:105" s="77" customFormat="1" ht="40.5" hidden="1" customHeight="1" x14ac:dyDescent="0.25">
      <c r="A153" s="469" t="s">
        <v>4</v>
      </c>
      <c r="B153" s="469"/>
      <c r="C153" s="469"/>
      <c r="D153" s="469"/>
      <c r="E153" s="469"/>
      <c r="F153" s="469"/>
      <c r="G153" s="469"/>
      <c r="H153" s="470" t="s">
        <v>265</v>
      </c>
      <c r="I153" s="470"/>
      <c r="J153" s="470"/>
      <c r="K153" s="470"/>
      <c r="L153" s="470"/>
      <c r="M153" s="470"/>
      <c r="N153" s="470"/>
      <c r="O153" s="470"/>
      <c r="P153" s="470"/>
      <c r="Q153" s="470"/>
      <c r="R153" s="470"/>
      <c r="S153" s="470"/>
      <c r="T153" s="470"/>
      <c r="U153" s="470"/>
      <c r="V153" s="470"/>
      <c r="W153" s="470"/>
      <c r="X153" s="470"/>
      <c r="Y153" s="470"/>
      <c r="Z153" s="470"/>
      <c r="AA153" s="470"/>
      <c r="AB153" s="470"/>
      <c r="AC153" s="470"/>
      <c r="AD153" s="470"/>
      <c r="AE153" s="470"/>
      <c r="AF153" s="470"/>
      <c r="AG153" s="470"/>
      <c r="AH153" s="470"/>
      <c r="AI153" s="470"/>
      <c r="AJ153" s="471" t="s">
        <v>145</v>
      </c>
      <c r="AK153" s="472"/>
      <c r="AL153" s="472"/>
      <c r="AM153" s="472"/>
      <c r="AN153" s="472"/>
      <c r="AO153" s="472"/>
      <c r="AP153" s="472"/>
      <c r="AQ153" s="472"/>
      <c r="AR153" s="472"/>
      <c r="AS153" s="472"/>
      <c r="AT153" s="472"/>
      <c r="AU153" s="472"/>
      <c r="AV153" s="472"/>
      <c r="AW153" s="472"/>
      <c r="AX153" s="472"/>
      <c r="AY153" s="473"/>
      <c r="AZ153" s="471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3"/>
      <c r="BT153" s="471"/>
      <c r="BU153" s="472"/>
      <c r="BV153" s="472"/>
      <c r="BW153" s="472"/>
      <c r="BX153" s="472"/>
      <c r="BY153" s="472"/>
      <c r="BZ153" s="472"/>
      <c r="CA153" s="472"/>
      <c r="CB153" s="472"/>
      <c r="CC153" s="472"/>
      <c r="CD153" s="472"/>
      <c r="CE153" s="472"/>
      <c r="CF153" s="472"/>
      <c r="CG153" s="472"/>
      <c r="CH153" s="472"/>
      <c r="CI153" s="472"/>
      <c r="CJ153" s="473"/>
      <c r="CK153" s="471"/>
      <c r="CL153" s="472"/>
      <c r="CM153" s="472"/>
      <c r="CN153" s="472"/>
      <c r="CO153" s="472"/>
      <c r="CP153" s="472"/>
      <c r="CQ153" s="472"/>
      <c r="CR153" s="472"/>
      <c r="CS153" s="472"/>
      <c r="CT153" s="472"/>
      <c r="CU153" s="472"/>
      <c r="CV153" s="472"/>
      <c r="CW153" s="472"/>
      <c r="CX153" s="472"/>
      <c r="CY153" s="472"/>
      <c r="CZ153" s="472"/>
      <c r="DA153" s="472"/>
    </row>
    <row r="154" spans="1:105" s="77" customFormat="1" ht="54" hidden="1" customHeight="1" x14ac:dyDescent="0.25">
      <c r="A154" s="469" t="s">
        <v>5</v>
      </c>
      <c r="B154" s="469"/>
      <c r="C154" s="469"/>
      <c r="D154" s="469"/>
      <c r="E154" s="469"/>
      <c r="F154" s="469"/>
      <c r="G154" s="469"/>
      <c r="H154" s="470" t="s">
        <v>201</v>
      </c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  <c r="S154" s="470"/>
      <c r="T154" s="470"/>
      <c r="U154" s="470"/>
      <c r="V154" s="470"/>
      <c r="W154" s="470"/>
      <c r="X154" s="470"/>
      <c r="Y154" s="470"/>
      <c r="Z154" s="470"/>
      <c r="AA154" s="470"/>
      <c r="AB154" s="470"/>
      <c r="AC154" s="470"/>
      <c r="AD154" s="470"/>
      <c r="AE154" s="470"/>
      <c r="AF154" s="470"/>
      <c r="AG154" s="470"/>
      <c r="AH154" s="470"/>
      <c r="AI154" s="470"/>
      <c r="AJ154" s="471"/>
      <c r="AK154" s="472"/>
      <c r="AL154" s="472"/>
      <c r="AM154" s="472"/>
      <c r="AN154" s="472"/>
      <c r="AO154" s="472"/>
      <c r="AP154" s="472"/>
      <c r="AQ154" s="472"/>
      <c r="AR154" s="472"/>
      <c r="AS154" s="472"/>
      <c r="AT154" s="472"/>
      <c r="AU154" s="472"/>
      <c r="AV154" s="472"/>
      <c r="AW154" s="472"/>
      <c r="AX154" s="472"/>
      <c r="AY154" s="473"/>
      <c r="AZ154" s="471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3"/>
      <c r="BT154" s="471"/>
      <c r="BU154" s="472"/>
      <c r="BV154" s="472"/>
      <c r="BW154" s="472"/>
      <c r="BX154" s="472"/>
      <c r="BY154" s="472"/>
      <c r="BZ154" s="472"/>
      <c r="CA154" s="472"/>
      <c r="CB154" s="472"/>
      <c r="CC154" s="472"/>
      <c r="CD154" s="472"/>
      <c r="CE154" s="472"/>
      <c r="CF154" s="472"/>
      <c r="CG154" s="472"/>
      <c r="CH154" s="472"/>
      <c r="CI154" s="472"/>
      <c r="CJ154" s="473"/>
      <c r="CK154" s="471"/>
      <c r="CL154" s="472"/>
      <c r="CM154" s="472"/>
      <c r="CN154" s="472"/>
      <c r="CO154" s="472"/>
      <c r="CP154" s="472"/>
      <c r="CQ154" s="472"/>
      <c r="CR154" s="472"/>
      <c r="CS154" s="472"/>
      <c r="CT154" s="472"/>
      <c r="CU154" s="472"/>
      <c r="CV154" s="472"/>
      <c r="CW154" s="472"/>
      <c r="CX154" s="472"/>
      <c r="CY154" s="472"/>
      <c r="CZ154" s="472"/>
      <c r="DA154" s="472"/>
    </row>
    <row r="155" spans="1:105" s="77" customFormat="1" ht="27.75" hidden="1" customHeight="1" x14ac:dyDescent="0.25">
      <c r="A155" s="469" t="s">
        <v>266</v>
      </c>
      <c r="B155" s="469"/>
      <c r="C155" s="469"/>
      <c r="D155" s="469"/>
      <c r="E155" s="469"/>
      <c r="F155" s="469"/>
      <c r="G155" s="469"/>
      <c r="H155" s="470" t="s">
        <v>203</v>
      </c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  <c r="AJ155" s="471" t="s">
        <v>204</v>
      </c>
      <c r="AK155" s="472"/>
      <c r="AL155" s="472"/>
      <c r="AM155" s="472"/>
      <c r="AN155" s="472"/>
      <c r="AO155" s="472"/>
      <c r="AP155" s="472"/>
      <c r="AQ155" s="472"/>
      <c r="AR155" s="472"/>
      <c r="AS155" s="472"/>
      <c r="AT155" s="472"/>
      <c r="AU155" s="472"/>
      <c r="AV155" s="472"/>
      <c r="AW155" s="472"/>
      <c r="AX155" s="472"/>
      <c r="AY155" s="473"/>
      <c r="AZ155" s="471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3"/>
      <c r="BT155" s="471"/>
      <c r="BU155" s="472"/>
      <c r="BV155" s="472"/>
      <c r="BW155" s="472"/>
      <c r="BX155" s="472"/>
      <c r="BY155" s="472"/>
      <c r="BZ155" s="472"/>
      <c r="CA155" s="472"/>
      <c r="CB155" s="472"/>
      <c r="CC155" s="472"/>
      <c r="CD155" s="472"/>
      <c r="CE155" s="472"/>
      <c r="CF155" s="472"/>
      <c r="CG155" s="472"/>
      <c r="CH155" s="472"/>
      <c r="CI155" s="472"/>
      <c r="CJ155" s="473"/>
      <c r="CK155" s="471"/>
      <c r="CL155" s="472"/>
      <c r="CM155" s="472"/>
      <c r="CN155" s="472"/>
      <c r="CO155" s="472"/>
      <c r="CP155" s="472"/>
      <c r="CQ155" s="472"/>
      <c r="CR155" s="472"/>
      <c r="CS155" s="472"/>
      <c r="CT155" s="472"/>
      <c r="CU155" s="472"/>
      <c r="CV155" s="472"/>
      <c r="CW155" s="472"/>
      <c r="CX155" s="472"/>
      <c r="CY155" s="472"/>
      <c r="CZ155" s="472"/>
      <c r="DA155" s="472"/>
    </row>
    <row r="156" spans="1:105" s="77" customFormat="1" ht="27.75" hidden="1" customHeight="1" x14ac:dyDescent="0.25">
      <c r="A156" s="469" t="s">
        <v>267</v>
      </c>
      <c r="B156" s="469"/>
      <c r="C156" s="469"/>
      <c r="D156" s="469"/>
      <c r="E156" s="469"/>
      <c r="F156" s="469"/>
      <c r="G156" s="469"/>
      <c r="H156" s="470" t="s">
        <v>206</v>
      </c>
      <c r="I156" s="470"/>
      <c r="J156" s="470"/>
      <c r="K156" s="470"/>
      <c r="L156" s="470"/>
      <c r="M156" s="470"/>
      <c r="N156" s="470"/>
      <c r="O156" s="470"/>
      <c r="P156" s="470"/>
      <c r="Q156" s="470"/>
      <c r="R156" s="470"/>
      <c r="S156" s="470"/>
      <c r="T156" s="470"/>
      <c r="U156" s="470"/>
      <c r="V156" s="470"/>
      <c r="W156" s="470"/>
      <c r="X156" s="470"/>
      <c r="Y156" s="470"/>
      <c r="Z156" s="470"/>
      <c r="AA156" s="470"/>
      <c r="AB156" s="470"/>
      <c r="AC156" s="470"/>
      <c r="AD156" s="470"/>
      <c r="AE156" s="470"/>
      <c r="AF156" s="470"/>
      <c r="AG156" s="470"/>
      <c r="AH156" s="470"/>
      <c r="AI156" s="470"/>
      <c r="AJ156" s="471" t="s">
        <v>207</v>
      </c>
      <c r="AK156" s="472"/>
      <c r="AL156" s="472"/>
      <c r="AM156" s="472"/>
      <c r="AN156" s="472"/>
      <c r="AO156" s="472"/>
      <c r="AP156" s="472"/>
      <c r="AQ156" s="472"/>
      <c r="AR156" s="472"/>
      <c r="AS156" s="472"/>
      <c r="AT156" s="472"/>
      <c r="AU156" s="472"/>
      <c r="AV156" s="472"/>
      <c r="AW156" s="472"/>
      <c r="AX156" s="472"/>
      <c r="AY156" s="473"/>
      <c r="AZ156" s="471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3"/>
      <c r="BT156" s="471"/>
      <c r="BU156" s="472"/>
      <c r="BV156" s="472"/>
      <c r="BW156" s="472"/>
      <c r="BX156" s="472"/>
      <c r="BY156" s="472"/>
      <c r="BZ156" s="472"/>
      <c r="CA156" s="472"/>
      <c r="CB156" s="472"/>
      <c r="CC156" s="472"/>
      <c r="CD156" s="472"/>
      <c r="CE156" s="472"/>
      <c r="CF156" s="472"/>
      <c r="CG156" s="472"/>
      <c r="CH156" s="472"/>
      <c r="CI156" s="472"/>
      <c r="CJ156" s="473"/>
      <c r="CK156" s="471"/>
      <c r="CL156" s="472"/>
      <c r="CM156" s="472"/>
      <c r="CN156" s="472"/>
      <c r="CO156" s="472"/>
      <c r="CP156" s="472"/>
      <c r="CQ156" s="472"/>
      <c r="CR156" s="472"/>
      <c r="CS156" s="472"/>
      <c r="CT156" s="472"/>
      <c r="CU156" s="472"/>
      <c r="CV156" s="472"/>
      <c r="CW156" s="472"/>
      <c r="CX156" s="472"/>
      <c r="CY156" s="472"/>
      <c r="CZ156" s="472"/>
      <c r="DA156" s="472"/>
    </row>
    <row r="157" spans="1:105" s="77" customFormat="1" ht="40.5" hidden="1" customHeight="1" x14ac:dyDescent="0.25">
      <c r="A157" s="469" t="s">
        <v>268</v>
      </c>
      <c r="B157" s="469"/>
      <c r="C157" s="469"/>
      <c r="D157" s="469"/>
      <c r="E157" s="469"/>
      <c r="F157" s="469"/>
      <c r="G157" s="469"/>
      <c r="H157" s="470" t="s">
        <v>209</v>
      </c>
      <c r="I157" s="470"/>
      <c r="J157" s="470"/>
      <c r="K157" s="470"/>
      <c r="L157" s="470"/>
      <c r="M157" s="470"/>
      <c r="N157" s="470"/>
      <c r="O157" s="470"/>
      <c r="P157" s="470"/>
      <c r="Q157" s="470"/>
      <c r="R157" s="470"/>
      <c r="S157" s="470"/>
      <c r="T157" s="470"/>
      <c r="U157" s="470"/>
      <c r="V157" s="470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1"/>
      <c r="AK157" s="472"/>
      <c r="AL157" s="472"/>
      <c r="AM157" s="472"/>
      <c r="AN157" s="472"/>
      <c r="AO157" s="472"/>
      <c r="AP157" s="472"/>
      <c r="AQ157" s="472"/>
      <c r="AR157" s="472"/>
      <c r="AS157" s="472"/>
      <c r="AT157" s="472"/>
      <c r="AU157" s="472"/>
      <c r="AV157" s="472"/>
      <c r="AW157" s="472"/>
      <c r="AX157" s="472"/>
      <c r="AY157" s="473"/>
      <c r="AZ157" s="471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3"/>
      <c r="BT157" s="471"/>
      <c r="BU157" s="472"/>
      <c r="BV157" s="472"/>
      <c r="BW157" s="472"/>
      <c r="BX157" s="472"/>
      <c r="BY157" s="472"/>
      <c r="BZ157" s="472"/>
      <c r="CA157" s="472"/>
      <c r="CB157" s="472"/>
      <c r="CC157" s="472"/>
      <c r="CD157" s="472"/>
      <c r="CE157" s="472"/>
      <c r="CF157" s="472"/>
      <c r="CG157" s="472"/>
      <c r="CH157" s="472"/>
      <c r="CI157" s="472"/>
      <c r="CJ157" s="473"/>
      <c r="CK157" s="471"/>
      <c r="CL157" s="472"/>
      <c r="CM157" s="472"/>
      <c r="CN157" s="472"/>
      <c r="CO157" s="472"/>
      <c r="CP157" s="472"/>
      <c r="CQ157" s="472"/>
      <c r="CR157" s="472"/>
      <c r="CS157" s="472"/>
      <c r="CT157" s="472"/>
      <c r="CU157" s="472"/>
      <c r="CV157" s="472"/>
      <c r="CW157" s="472"/>
      <c r="CX157" s="472"/>
      <c r="CY157" s="472"/>
      <c r="CZ157" s="472"/>
      <c r="DA157" s="472"/>
    </row>
    <row r="158" spans="1:105" s="77" customFormat="1" ht="27.75" hidden="1" customHeight="1" x14ac:dyDescent="0.25">
      <c r="A158" s="469" t="s">
        <v>117</v>
      </c>
      <c r="B158" s="469"/>
      <c r="C158" s="469"/>
      <c r="D158" s="469"/>
      <c r="E158" s="469"/>
      <c r="F158" s="469"/>
      <c r="G158" s="469"/>
      <c r="H158" s="470" t="s">
        <v>269</v>
      </c>
      <c r="I158" s="470"/>
      <c r="J158" s="470"/>
      <c r="K158" s="470"/>
      <c r="L158" s="470"/>
      <c r="M158" s="470"/>
      <c r="N158" s="470"/>
      <c r="O158" s="470"/>
      <c r="P158" s="470"/>
      <c r="Q158" s="470"/>
      <c r="R158" s="470"/>
      <c r="S158" s="470"/>
      <c r="T158" s="470"/>
      <c r="U158" s="470"/>
      <c r="V158" s="470"/>
      <c r="W158" s="470"/>
      <c r="X158" s="470"/>
      <c r="Y158" s="470"/>
      <c r="Z158" s="470"/>
      <c r="AA158" s="470"/>
      <c r="AB158" s="470"/>
      <c r="AC158" s="470"/>
      <c r="AD158" s="470"/>
      <c r="AE158" s="470"/>
      <c r="AF158" s="470"/>
      <c r="AG158" s="470"/>
      <c r="AH158" s="470"/>
      <c r="AI158" s="470"/>
      <c r="AJ158" s="471" t="s">
        <v>145</v>
      </c>
      <c r="AK158" s="472"/>
      <c r="AL158" s="472"/>
      <c r="AM158" s="472"/>
      <c r="AN158" s="472"/>
      <c r="AO158" s="472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3"/>
      <c r="AZ158" s="471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3"/>
      <c r="BT158" s="471"/>
      <c r="BU158" s="472"/>
      <c r="BV158" s="472"/>
      <c r="BW158" s="472"/>
      <c r="BX158" s="472"/>
      <c r="BY158" s="472"/>
      <c r="BZ158" s="472"/>
      <c r="CA158" s="472"/>
      <c r="CB158" s="472"/>
      <c r="CC158" s="472"/>
      <c r="CD158" s="472"/>
      <c r="CE158" s="472"/>
      <c r="CF158" s="472"/>
      <c r="CG158" s="472"/>
      <c r="CH158" s="472"/>
      <c r="CI158" s="472"/>
      <c r="CJ158" s="473"/>
      <c r="CK158" s="471"/>
      <c r="CL158" s="472"/>
      <c r="CM158" s="472"/>
      <c r="CN158" s="472"/>
      <c r="CO158" s="472"/>
      <c r="CP158" s="472"/>
      <c r="CQ158" s="472"/>
      <c r="CR158" s="472"/>
      <c r="CS158" s="472"/>
      <c r="CT158" s="472"/>
      <c r="CU158" s="472"/>
      <c r="CV158" s="472"/>
      <c r="CW158" s="472"/>
      <c r="CX158" s="472"/>
      <c r="CY158" s="472"/>
      <c r="CZ158" s="472"/>
      <c r="DA158" s="472"/>
    </row>
    <row r="159" spans="1:105" s="77" customFormat="1" ht="27.75" hidden="1" customHeight="1" x14ac:dyDescent="0.25">
      <c r="A159" s="469" t="s">
        <v>270</v>
      </c>
      <c r="B159" s="469"/>
      <c r="C159" s="469"/>
      <c r="D159" s="469"/>
      <c r="E159" s="469"/>
      <c r="F159" s="469"/>
      <c r="G159" s="469"/>
      <c r="H159" s="470" t="s">
        <v>271</v>
      </c>
      <c r="I159" s="470"/>
      <c r="J159" s="470"/>
      <c r="K159" s="470"/>
      <c r="L159" s="470"/>
      <c r="M159" s="470"/>
      <c r="N159" s="470"/>
      <c r="O159" s="470"/>
      <c r="P159" s="470"/>
      <c r="Q159" s="470"/>
      <c r="R159" s="470"/>
      <c r="S159" s="470"/>
      <c r="T159" s="470"/>
      <c r="U159" s="470"/>
      <c r="V159" s="470"/>
      <c r="W159" s="470"/>
      <c r="X159" s="470"/>
      <c r="Y159" s="470"/>
      <c r="Z159" s="470"/>
      <c r="AA159" s="470"/>
      <c r="AB159" s="470"/>
      <c r="AC159" s="470"/>
      <c r="AD159" s="470"/>
      <c r="AE159" s="470"/>
      <c r="AF159" s="470"/>
      <c r="AG159" s="470"/>
      <c r="AH159" s="470"/>
      <c r="AI159" s="470"/>
      <c r="AJ159" s="471" t="s">
        <v>145</v>
      </c>
      <c r="AK159" s="472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3"/>
      <c r="AZ159" s="471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3"/>
      <c r="BT159" s="471"/>
      <c r="BU159" s="472"/>
      <c r="BV159" s="472"/>
      <c r="BW159" s="472"/>
      <c r="BX159" s="472"/>
      <c r="BY159" s="472"/>
      <c r="BZ159" s="472"/>
      <c r="CA159" s="472"/>
      <c r="CB159" s="472"/>
      <c r="CC159" s="472"/>
      <c r="CD159" s="472"/>
      <c r="CE159" s="472"/>
      <c r="CF159" s="472"/>
      <c r="CG159" s="472"/>
      <c r="CH159" s="472"/>
      <c r="CI159" s="472"/>
      <c r="CJ159" s="473"/>
      <c r="CK159" s="471"/>
      <c r="CL159" s="472"/>
      <c r="CM159" s="472"/>
      <c r="CN159" s="472"/>
      <c r="CO159" s="472"/>
      <c r="CP159" s="472"/>
      <c r="CQ159" s="472"/>
      <c r="CR159" s="472"/>
      <c r="CS159" s="472"/>
      <c r="CT159" s="472"/>
      <c r="CU159" s="472"/>
      <c r="CV159" s="472"/>
      <c r="CW159" s="472"/>
      <c r="CX159" s="472"/>
      <c r="CY159" s="472"/>
      <c r="CZ159" s="472"/>
      <c r="DA159" s="472"/>
    </row>
    <row r="160" spans="1:105" s="77" customFormat="1" ht="27.75" hidden="1" customHeight="1" x14ac:dyDescent="0.25">
      <c r="A160" s="469" t="s">
        <v>272</v>
      </c>
      <c r="B160" s="469"/>
      <c r="C160" s="469"/>
      <c r="D160" s="469"/>
      <c r="E160" s="469"/>
      <c r="F160" s="469"/>
      <c r="G160" s="469"/>
      <c r="H160" s="470" t="s">
        <v>273</v>
      </c>
      <c r="I160" s="470"/>
      <c r="J160" s="470"/>
      <c r="K160" s="470"/>
      <c r="L160" s="470"/>
      <c r="M160" s="470"/>
      <c r="N160" s="470"/>
      <c r="O160" s="470"/>
      <c r="P160" s="470"/>
      <c r="Q160" s="470"/>
      <c r="R160" s="470"/>
      <c r="S160" s="470"/>
      <c r="T160" s="470"/>
      <c r="U160" s="470"/>
      <c r="V160" s="470"/>
      <c r="W160" s="470"/>
      <c r="X160" s="470"/>
      <c r="Y160" s="470"/>
      <c r="Z160" s="470"/>
      <c r="AA160" s="470"/>
      <c r="AB160" s="470"/>
      <c r="AC160" s="470"/>
      <c r="AD160" s="470"/>
      <c r="AE160" s="470"/>
      <c r="AF160" s="470"/>
      <c r="AG160" s="470"/>
      <c r="AH160" s="470"/>
      <c r="AI160" s="470"/>
      <c r="AJ160" s="471" t="s">
        <v>145</v>
      </c>
      <c r="AK160" s="472"/>
      <c r="AL160" s="472"/>
      <c r="AM160" s="472"/>
      <c r="AN160" s="472"/>
      <c r="AO160" s="472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3"/>
      <c r="AZ160" s="471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3"/>
      <c r="BT160" s="471"/>
      <c r="BU160" s="472"/>
      <c r="BV160" s="472"/>
      <c r="BW160" s="472"/>
      <c r="BX160" s="472"/>
      <c r="BY160" s="472"/>
      <c r="BZ160" s="472"/>
      <c r="CA160" s="472"/>
      <c r="CB160" s="472"/>
      <c r="CC160" s="472"/>
      <c r="CD160" s="472"/>
      <c r="CE160" s="472"/>
      <c r="CF160" s="472"/>
      <c r="CG160" s="472"/>
      <c r="CH160" s="472"/>
      <c r="CI160" s="472"/>
      <c r="CJ160" s="473"/>
      <c r="CK160" s="471"/>
      <c r="CL160" s="472"/>
      <c r="CM160" s="472"/>
      <c r="CN160" s="472"/>
      <c r="CO160" s="472"/>
      <c r="CP160" s="472"/>
      <c r="CQ160" s="472"/>
      <c r="CR160" s="472"/>
      <c r="CS160" s="472"/>
      <c r="CT160" s="472"/>
      <c r="CU160" s="472"/>
      <c r="CV160" s="472"/>
      <c r="CW160" s="472"/>
      <c r="CX160" s="472"/>
      <c r="CY160" s="472"/>
      <c r="CZ160" s="472"/>
      <c r="DA160" s="472"/>
    </row>
    <row r="161" spans="1:105" s="77" customFormat="1" ht="15" hidden="1" customHeight="1" x14ac:dyDescent="0.25">
      <c r="A161" s="469" t="s">
        <v>274</v>
      </c>
      <c r="B161" s="469"/>
      <c r="C161" s="469"/>
      <c r="D161" s="469"/>
      <c r="E161" s="469"/>
      <c r="F161" s="469"/>
      <c r="G161" s="469"/>
      <c r="H161" s="470" t="s">
        <v>151</v>
      </c>
      <c r="I161" s="470"/>
      <c r="J161" s="470"/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  <c r="W161" s="470"/>
      <c r="X161" s="470"/>
      <c r="Y161" s="470"/>
      <c r="Z161" s="470"/>
      <c r="AA161" s="470"/>
      <c r="AB161" s="470"/>
      <c r="AC161" s="470"/>
      <c r="AD161" s="470"/>
      <c r="AE161" s="470"/>
      <c r="AF161" s="470"/>
      <c r="AG161" s="470"/>
      <c r="AH161" s="470"/>
      <c r="AI161" s="470"/>
      <c r="AJ161" s="471" t="s">
        <v>145</v>
      </c>
      <c r="AK161" s="472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3"/>
      <c r="AZ161" s="471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3"/>
      <c r="BT161" s="471"/>
      <c r="BU161" s="472"/>
      <c r="BV161" s="472"/>
      <c r="BW161" s="472"/>
      <c r="BX161" s="472"/>
      <c r="BY161" s="472"/>
      <c r="BZ161" s="472"/>
      <c r="CA161" s="472"/>
      <c r="CB161" s="472"/>
      <c r="CC161" s="472"/>
      <c r="CD161" s="472"/>
      <c r="CE161" s="472"/>
      <c r="CF161" s="472"/>
      <c r="CG161" s="472"/>
      <c r="CH161" s="472"/>
      <c r="CI161" s="472"/>
      <c r="CJ161" s="473"/>
      <c r="CK161" s="471"/>
      <c r="CL161" s="472"/>
      <c r="CM161" s="472"/>
      <c r="CN161" s="472"/>
      <c r="CO161" s="472"/>
      <c r="CP161" s="472"/>
      <c r="CQ161" s="472"/>
      <c r="CR161" s="472"/>
      <c r="CS161" s="472"/>
      <c r="CT161" s="472"/>
      <c r="CU161" s="472"/>
      <c r="CV161" s="472"/>
      <c r="CW161" s="472"/>
      <c r="CX161" s="472"/>
      <c r="CY161" s="472"/>
      <c r="CZ161" s="472"/>
      <c r="DA161" s="472"/>
    </row>
    <row r="162" spans="1:105" s="77" customFormat="1" ht="54" hidden="1" customHeight="1" x14ac:dyDescent="0.25">
      <c r="A162" s="469" t="s">
        <v>275</v>
      </c>
      <c r="B162" s="469"/>
      <c r="C162" s="469"/>
      <c r="D162" s="469"/>
      <c r="E162" s="469"/>
      <c r="F162" s="469"/>
      <c r="G162" s="469"/>
      <c r="H162" s="470" t="s">
        <v>276</v>
      </c>
      <c r="I162" s="470"/>
      <c r="J162" s="470"/>
      <c r="K162" s="470"/>
      <c r="L162" s="470"/>
      <c r="M162" s="470"/>
      <c r="N162" s="470"/>
      <c r="O162" s="470"/>
      <c r="P162" s="470"/>
      <c r="Q162" s="470"/>
      <c r="R162" s="470"/>
      <c r="S162" s="470"/>
      <c r="T162" s="470"/>
      <c r="U162" s="470"/>
      <c r="V162" s="470"/>
      <c r="W162" s="470"/>
      <c r="X162" s="470"/>
      <c r="Y162" s="470"/>
      <c r="Z162" s="470"/>
      <c r="AA162" s="470"/>
      <c r="AB162" s="470"/>
      <c r="AC162" s="470"/>
      <c r="AD162" s="470"/>
      <c r="AE162" s="470"/>
      <c r="AF162" s="470"/>
      <c r="AG162" s="470"/>
      <c r="AH162" s="470"/>
      <c r="AI162" s="470"/>
      <c r="AJ162" s="471" t="s">
        <v>277</v>
      </c>
      <c r="AK162" s="472"/>
      <c r="AL162" s="472"/>
      <c r="AM162" s="472"/>
      <c r="AN162" s="472"/>
      <c r="AO162" s="472"/>
      <c r="AP162" s="472"/>
      <c r="AQ162" s="472"/>
      <c r="AR162" s="472"/>
      <c r="AS162" s="472"/>
      <c r="AT162" s="472"/>
      <c r="AU162" s="472"/>
      <c r="AV162" s="472"/>
      <c r="AW162" s="472"/>
      <c r="AX162" s="472"/>
      <c r="AY162" s="473"/>
      <c r="AZ162" s="471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472"/>
      <c r="BK162" s="472"/>
      <c r="BL162" s="472"/>
      <c r="BM162" s="472"/>
      <c r="BN162" s="472"/>
      <c r="BO162" s="472"/>
      <c r="BP162" s="472"/>
      <c r="BQ162" s="472"/>
      <c r="BR162" s="472"/>
      <c r="BS162" s="473"/>
      <c r="BT162" s="471"/>
      <c r="BU162" s="472"/>
      <c r="BV162" s="472"/>
      <c r="BW162" s="472"/>
      <c r="BX162" s="472"/>
      <c r="BY162" s="472"/>
      <c r="BZ162" s="472"/>
      <c r="CA162" s="472"/>
      <c r="CB162" s="472"/>
      <c r="CC162" s="472"/>
      <c r="CD162" s="472"/>
      <c r="CE162" s="472"/>
      <c r="CF162" s="472"/>
      <c r="CG162" s="472"/>
      <c r="CH162" s="472"/>
      <c r="CI162" s="472"/>
      <c r="CJ162" s="473"/>
      <c r="CK162" s="471"/>
      <c r="CL162" s="472"/>
      <c r="CM162" s="472"/>
      <c r="CN162" s="472"/>
      <c r="CO162" s="472"/>
      <c r="CP162" s="472"/>
      <c r="CQ162" s="472"/>
      <c r="CR162" s="472"/>
      <c r="CS162" s="472"/>
      <c r="CT162" s="472"/>
      <c r="CU162" s="472"/>
      <c r="CV162" s="472"/>
      <c r="CW162" s="472"/>
      <c r="CX162" s="472"/>
      <c r="CY162" s="472"/>
      <c r="CZ162" s="472"/>
      <c r="DA162" s="472"/>
    </row>
    <row r="163" spans="1:105" s="77" customFormat="1" ht="79.5" hidden="1" customHeight="1" x14ac:dyDescent="0.25">
      <c r="A163" s="469" t="s">
        <v>278</v>
      </c>
      <c r="B163" s="469"/>
      <c r="C163" s="469"/>
      <c r="D163" s="469"/>
      <c r="E163" s="469"/>
      <c r="F163" s="469"/>
      <c r="G163" s="469"/>
      <c r="H163" s="470" t="s">
        <v>279</v>
      </c>
      <c r="I163" s="470"/>
      <c r="J163" s="470"/>
      <c r="K163" s="470"/>
      <c r="L163" s="470"/>
      <c r="M163" s="470"/>
      <c r="N163" s="470"/>
      <c r="O163" s="470"/>
      <c r="P163" s="470"/>
      <c r="Q163" s="470"/>
      <c r="R163" s="470"/>
      <c r="S163" s="470"/>
      <c r="T163" s="470"/>
      <c r="U163" s="470"/>
      <c r="V163" s="470"/>
      <c r="W163" s="470"/>
      <c r="X163" s="470"/>
      <c r="Y163" s="470"/>
      <c r="Z163" s="470"/>
      <c r="AA163" s="470"/>
      <c r="AB163" s="470"/>
      <c r="AC163" s="470"/>
      <c r="AD163" s="470"/>
      <c r="AE163" s="470"/>
      <c r="AF163" s="470"/>
      <c r="AG163" s="470"/>
      <c r="AH163" s="470"/>
      <c r="AI163" s="470"/>
      <c r="AJ163" s="471"/>
      <c r="AK163" s="472"/>
      <c r="AL163" s="472"/>
      <c r="AM163" s="472"/>
      <c r="AN163" s="472"/>
      <c r="AO163" s="472"/>
      <c r="AP163" s="472"/>
      <c r="AQ163" s="472"/>
      <c r="AR163" s="472"/>
      <c r="AS163" s="472"/>
      <c r="AT163" s="472"/>
      <c r="AU163" s="472"/>
      <c r="AV163" s="472"/>
      <c r="AW163" s="472"/>
      <c r="AX163" s="472"/>
      <c r="AY163" s="473"/>
      <c r="AZ163" s="471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472"/>
      <c r="BK163" s="472"/>
      <c r="BL163" s="472"/>
      <c r="BM163" s="472"/>
      <c r="BN163" s="472"/>
      <c r="BO163" s="472"/>
      <c r="BP163" s="472"/>
      <c r="BQ163" s="472"/>
      <c r="BR163" s="472"/>
      <c r="BS163" s="473"/>
      <c r="BT163" s="471"/>
      <c r="BU163" s="472"/>
      <c r="BV163" s="472"/>
      <c r="BW163" s="472"/>
      <c r="BX163" s="472"/>
      <c r="BY163" s="472"/>
      <c r="BZ163" s="472"/>
      <c r="CA163" s="472"/>
      <c r="CB163" s="472"/>
      <c r="CC163" s="472"/>
      <c r="CD163" s="472"/>
      <c r="CE163" s="472"/>
      <c r="CF163" s="472"/>
      <c r="CG163" s="472"/>
      <c r="CH163" s="472"/>
      <c r="CI163" s="472"/>
      <c r="CJ163" s="473"/>
      <c r="CK163" s="471"/>
      <c r="CL163" s="472"/>
      <c r="CM163" s="472"/>
      <c r="CN163" s="472"/>
      <c r="CO163" s="472"/>
      <c r="CP163" s="472"/>
      <c r="CQ163" s="472"/>
      <c r="CR163" s="472"/>
      <c r="CS163" s="472"/>
      <c r="CT163" s="472"/>
      <c r="CU163" s="472"/>
      <c r="CV163" s="472"/>
      <c r="CW163" s="472"/>
      <c r="CX163" s="472"/>
      <c r="CY163" s="472"/>
      <c r="CZ163" s="472"/>
      <c r="DA163" s="472"/>
    </row>
    <row r="164" spans="1:105" s="77" customFormat="1" ht="13.8" hidden="1" x14ac:dyDescent="0.25">
      <c r="A164" s="468" t="s">
        <v>280</v>
      </c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  <c r="S164" s="468"/>
      <c r="T164" s="468"/>
      <c r="U164" s="468"/>
      <c r="V164" s="468"/>
      <c r="W164" s="468"/>
      <c r="X164" s="468"/>
      <c r="Y164" s="468"/>
      <c r="Z164" s="468"/>
      <c r="AA164" s="468"/>
      <c r="AB164" s="468"/>
      <c r="AC164" s="468"/>
      <c r="AD164" s="468"/>
      <c r="AE164" s="468"/>
      <c r="AF164" s="468"/>
      <c r="AG164" s="468"/>
      <c r="AH164" s="468"/>
      <c r="AI164" s="468"/>
      <c r="AJ164" s="468"/>
      <c r="AK164" s="468"/>
      <c r="AL164" s="468"/>
      <c r="AM164" s="468"/>
      <c r="AN164" s="468"/>
      <c r="AO164" s="468"/>
      <c r="AP164" s="468"/>
      <c r="AQ164" s="468"/>
      <c r="AR164" s="468"/>
      <c r="AS164" s="468"/>
      <c r="AT164" s="468"/>
      <c r="AU164" s="468"/>
      <c r="AV164" s="468"/>
      <c r="AW164" s="468"/>
      <c r="AX164" s="468"/>
      <c r="AY164" s="468"/>
      <c r="AZ164" s="468"/>
      <c r="BA164" s="468"/>
      <c r="BB164" s="468"/>
      <c r="BC164" s="468"/>
      <c r="BD164" s="468"/>
      <c r="BE164" s="468"/>
      <c r="BF164" s="468"/>
      <c r="BG164" s="468"/>
      <c r="BH164" s="468"/>
      <c r="BI164" s="468"/>
      <c r="BJ164" s="468"/>
      <c r="BK164" s="468"/>
      <c r="BL164" s="468"/>
      <c r="BM164" s="468"/>
      <c r="BN164" s="468"/>
      <c r="BO164" s="468"/>
      <c r="BP164" s="468"/>
      <c r="BQ164" s="468"/>
      <c r="BR164" s="468"/>
      <c r="BS164" s="468"/>
      <c r="BT164" s="468"/>
      <c r="BU164" s="468"/>
      <c r="BV164" s="468"/>
      <c r="BW164" s="468"/>
      <c r="BX164" s="468"/>
      <c r="BY164" s="468"/>
      <c r="BZ164" s="468"/>
      <c r="CA164" s="468"/>
      <c r="CB164" s="468"/>
      <c r="CC164" s="468"/>
      <c r="CD164" s="468"/>
      <c r="CE164" s="468"/>
      <c r="CF164" s="468"/>
      <c r="CG164" s="468"/>
      <c r="CH164" s="468"/>
      <c r="CI164" s="468"/>
      <c r="CJ164" s="468"/>
      <c r="CK164" s="468"/>
      <c r="CL164" s="468"/>
      <c r="CM164" s="468"/>
      <c r="CN164" s="468"/>
      <c r="CO164" s="468"/>
      <c r="CP164" s="468"/>
      <c r="CQ164" s="468"/>
      <c r="CR164" s="468"/>
      <c r="CS164" s="468"/>
      <c r="CT164" s="468"/>
      <c r="CU164" s="468"/>
      <c r="CV164" s="468"/>
      <c r="CW164" s="468"/>
      <c r="CX164" s="468"/>
      <c r="CY164" s="468"/>
      <c r="CZ164" s="468"/>
      <c r="DA164" s="468"/>
    </row>
    <row r="165" spans="1:105" s="77" customFormat="1" ht="15" hidden="1" customHeight="1" x14ac:dyDescent="0.25">
      <c r="A165" s="469" t="s">
        <v>0</v>
      </c>
      <c r="B165" s="469"/>
      <c r="C165" s="469"/>
      <c r="D165" s="469"/>
      <c r="E165" s="469"/>
      <c r="F165" s="469"/>
      <c r="G165" s="469"/>
      <c r="H165" s="470" t="s">
        <v>281</v>
      </c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  <c r="Y165" s="470"/>
      <c r="Z165" s="470"/>
      <c r="AA165" s="470"/>
      <c r="AB165" s="470"/>
      <c r="AC165" s="470"/>
      <c r="AD165" s="470"/>
      <c r="AE165" s="470"/>
      <c r="AF165" s="470"/>
      <c r="AG165" s="470"/>
      <c r="AH165" s="470"/>
      <c r="AI165" s="470"/>
      <c r="AJ165" s="471" t="s">
        <v>159</v>
      </c>
      <c r="AK165" s="472"/>
      <c r="AL165" s="472"/>
      <c r="AM165" s="472"/>
      <c r="AN165" s="472"/>
      <c r="AO165" s="472"/>
      <c r="AP165" s="472"/>
      <c r="AQ165" s="472"/>
      <c r="AR165" s="472"/>
      <c r="AS165" s="472"/>
      <c r="AT165" s="472"/>
      <c r="AU165" s="472"/>
      <c r="AV165" s="472"/>
      <c r="AW165" s="472"/>
      <c r="AX165" s="472"/>
      <c r="AY165" s="473"/>
      <c r="AZ165" s="471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472"/>
      <c r="BK165" s="472"/>
      <c r="BL165" s="472"/>
      <c r="BM165" s="472"/>
      <c r="BN165" s="472"/>
      <c r="BO165" s="472"/>
      <c r="BP165" s="472"/>
      <c r="BQ165" s="472"/>
      <c r="BR165" s="472"/>
      <c r="BS165" s="473"/>
      <c r="BT165" s="471"/>
      <c r="BU165" s="472"/>
      <c r="BV165" s="472"/>
      <c r="BW165" s="472"/>
      <c r="BX165" s="472"/>
      <c r="BY165" s="472"/>
      <c r="BZ165" s="472"/>
      <c r="CA165" s="472"/>
      <c r="CB165" s="472"/>
      <c r="CC165" s="472"/>
      <c r="CD165" s="472"/>
      <c r="CE165" s="472"/>
      <c r="CF165" s="472"/>
      <c r="CG165" s="472"/>
      <c r="CH165" s="472"/>
      <c r="CI165" s="472"/>
      <c r="CJ165" s="473"/>
      <c r="CK165" s="471"/>
      <c r="CL165" s="472"/>
      <c r="CM165" s="472"/>
      <c r="CN165" s="472"/>
      <c r="CO165" s="472"/>
      <c r="CP165" s="472"/>
      <c r="CQ165" s="472"/>
      <c r="CR165" s="472"/>
      <c r="CS165" s="472"/>
      <c r="CT165" s="472"/>
      <c r="CU165" s="472"/>
      <c r="CV165" s="472"/>
      <c r="CW165" s="472"/>
      <c r="CX165" s="472"/>
      <c r="CY165" s="472"/>
      <c r="CZ165" s="472"/>
      <c r="DA165" s="472"/>
    </row>
    <row r="166" spans="1:105" s="77" customFormat="1" ht="93" hidden="1" customHeight="1" x14ac:dyDescent="0.25">
      <c r="A166" s="469" t="s">
        <v>1</v>
      </c>
      <c r="B166" s="469"/>
      <c r="C166" s="469"/>
      <c r="D166" s="469"/>
      <c r="E166" s="469"/>
      <c r="F166" s="469"/>
      <c r="G166" s="469"/>
      <c r="H166" s="470" t="s">
        <v>282</v>
      </c>
      <c r="I166" s="470"/>
      <c r="J166" s="470"/>
      <c r="K166" s="470"/>
      <c r="L166" s="470"/>
      <c r="M166" s="470"/>
      <c r="N166" s="470"/>
      <c r="O166" s="470"/>
      <c r="P166" s="470"/>
      <c r="Q166" s="470"/>
      <c r="R166" s="470"/>
      <c r="S166" s="470"/>
      <c r="T166" s="470"/>
      <c r="U166" s="470"/>
      <c r="V166" s="470"/>
      <c r="W166" s="470"/>
      <c r="X166" s="470"/>
      <c r="Y166" s="470"/>
      <c r="Z166" s="470"/>
      <c r="AA166" s="470"/>
      <c r="AB166" s="470"/>
      <c r="AC166" s="470"/>
      <c r="AD166" s="470"/>
      <c r="AE166" s="470"/>
      <c r="AF166" s="470"/>
      <c r="AG166" s="470"/>
      <c r="AH166" s="470"/>
      <c r="AI166" s="470"/>
      <c r="AJ166" s="471" t="s">
        <v>159</v>
      </c>
      <c r="AK166" s="472"/>
      <c r="AL166" s="472"/>
      <c r="AM166" s="472"/>
      <c r="AN166" s="472"/>
      <c r="AO166" s="472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3"/>
      <c r="AZ166" s="471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472"/>
      <c r="BK166" s="472"/>
      <c r="BL166" s="472"/>
      <c r="BM166" s="472"/>
      <c r="BN166" s="472"/>
      <c r="BO166" s="472"/>
      <c r="BP166" s="472"/>
      <c r="BQ166" s="472"/>
      <c r="BR166" s="472"/>
      <c r="BS166" s="473"/>
      <c r="BT166" s="471"/>
      <c r="BU166" s="472"/>
      <c r="BV166" s="472"/>
      <c r="BW166" s="472"/>
      <c r="BX166" s="472"/>
      <c r="BY166" s="472"/>
      <c r="BZ166" s="472"/>
      <c r="CA166" s="472"/>
      <c r="CB166" s="472"/>
      <c r="CC166" s="472"/>
      <c r="CD166" s="472"/>
      <c r="CE166" s="472"/>
      <c r="CF166" s="472"/>
      <c r="CG166" s="472"/>
      <c r="CH166" s="472"/>
      <c r="CI166" s="472"/>
      <c r="CJ166" s="473"/>
      <c r="CK166" s="471"/>
      <c r="CL166" s="472"/>
      <c r="CM166" s="472"/>
      <c r="CN166" s="472"/>
      <c r="CO166" s="472"/>
      <c r="CP166" s="472"/>
      <c r="CQ166" s="472"/>
      <c r="CR166" s="472"/>
      <c r="CS166" s="472"/>
      <c r="CT166" s="472"/>
      <c r="CU166" s="472"/>
      <c r="CV166" s="472"/>
      <c r="CW166" s="472"/>
      <c r="CX166" s="472"/>
      <c r="CY166" s="472"/>
      <c r="CZ166" s="472"/>
      <c r="DA166" s="472"/>
    </row>
    <row r="167" spans="1:105" s="77" customFormat="1" ht="27.75" hidden="1" customHeight="1" x14ac:dyDescent="0.25">
      <c r="A167" s="469" t="s">
        <v>2</v>
      </c>
      <c r="B167" s="469"/>
      <c r="C167" s="469"/>
      <c r="D167" s="469"/>
      <c r="E167" s="469"/>
      <c r="F167" s="469"/>
      <c r="G167" s="469"/>
      <c r="H167" s="470" t="s">
        <v>283</v>
      </c>
      <c r="I167" s="470"/>
      <c r="J167" s="470"/>
      <c r="K167" s="470"/>
      <c r="L167" s="470"/>
      <c r="M167" s="470"/>
      <c r="N167" s="470"/>
      <c r="O167" s="470"/>
      <c r="P167" s="470"/>
      <c r="Q167" s="470"/>
      <c r="R167" s="470"/>
      <c r="S167" s="470"/>
      <c r="T167" s="470"/>
      <c r="U167" s="470"/>
      <c r="V167" s="470"/>
      <c r="W167" s="470"/>
      <c r="X167" s="470"/>
      <c r="Y167" s="470"/>
      <c r="Z167" s="470"/>
      <c r="AA167" s="470"/>
      <c r="AB167" s="470"/>
      <c r="AC167" s="470"/>
      <c r="AD167" s="470"/>
      <c r="AE167" s="470"/>
      <c r="AF167" s="470"/>
      <c r="AG167" s="470"/>
      <c r="AH167" s="470"/>
      <c r="AI167" s="470"/>
      <c r="AJ167" s="471" t="s">
        <v>284</v>
      </c>
      <c r="AK167" s="472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3"/>
      <c r="AZ167" s="471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2"/>
      <c r="BP167" s="472"/>
      <c r="BQ167" s="472"/>
      <c r="BR167" s="472"/>
      <c r="BS167" s="473"/>
      <c r="BT167" s="471"/>
      <c r="BU167" s="472"/>
      <c r="BV167" s="472"/>
      <c r="BW167" s="472"/>
      <c r="BX167" s="472"/>
      <c r="BY167" s="472"/>
      <c r="BZ167" s="472"/>
      <c r="CA167" s="472"/>
      <c r="CB167" s="472"/>
      <c r="CC167" s="472"/>
      <c r="CD167" s="472"/>
      <c r="CE167" s="472"/>
      <c r="CF167" s="472"/>
      <c r="CG167" s="472"/>
      <c r="CH167" s="472"/>
      <c r="CI167" s="472"/>
      <c r="CJ167" s="473"/>
      <c r="CK167" s="471"/>
      <c r="CL167" s="472"/>
      <c r="CM167" s="472"/>
      <c r="CN167" s="472"/>
      <c r="CO167" s="472"/>
      <c r="CP167" s="472"/>
      <c r="CQ167" s="472"/>
      <c r="CR167" s="472"/>
      <c r="CS167" s="472"/>
      <c r="CT167" s="472"/>
      <c r="CU167" s="472"/>
      <c r="CV167" s="472"/>
      <c r="CW167" s="472"/>
      <c r="CX167" s="472"/>
      <c r="CY167" s="472"/>
      <c r="CZ167" s="472"/>
      <c r="DA167" s="472"/>
    </row>
    <row r="168" spans="1:105" s="77" customFormat="1" ht="27.75" hidden="1" customHeight="1" x14ac:dyDescent="0.25">
      <c r="A168" s="469" t="s">
        <v>3</v>
      </c>
      <c r="B168" s="469"/>
      <c r="C168" s="469"/>
      <c r="D168" s="469"/>
      <c r="E168" s="469"/>
      <c r="F168" s="469"/>
      <c r="G168" s="469"/>
      <c r="H168" s="470" t="s">
        <v>285</v>
      </c>
      <c r="I168" s="470"/>
      <c r="J168" s="470"/>
      <c r="K168" s="470"/>
      <c r="L168" s="470"/>
      <c r="M168" s="470"/>
      <c r="N168" s="470"/>
      <c r="O168" s="470"/>
      <c r="P168" s="470"/>
      <c r="Q168" s="470"/>
      <c r="R168" s="470"/>
      <c r="S168" s="470"/>
      <c r="T168" s="470"/>
      <c r="U168" s="470"/>
      <c r="V168" s="470"/>
      <c r="W168" s="470"/>
      <c r="X168" s="470"/>
      <c r="Y168" s="470"/>
      <c r="Z168" s="470"/>
      <c r="AA168" s="470"/>
      <c r="AB168" s="470"/>
      <c r="AC168" s="470"/>
      <c r="AD168" s="470"/>
      <c r="AE168" s="470"/>
      <c r="AF168" s="470"/>
      <c r="AG168" s="470"/>
      <c r="AH168" s="470"/>
      <c r="AI168" s="470"/>
      <c r="AJ168" s="471" t="s">
        <v>284</v>
      </c>
      <c r="AK168" s="472"/>
      <c r="AL168" s="472"/>
      <c r="AM168" s="472"/>
      <c r="AN168" s="472"/>
      <c r="AO168" s="472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3"/>
      <c r="AZ168" s="471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2"/>
      <c r="BP168" s="472"/>
      <c r="BQ168" s="472"/>
      <c r="BR168" s="472"/>
      <c r="BS168" s="473"/>
      <c r="BT168" s="471"/>
      <c r="BU168" s="472"/>
      <c r="BV168" s="472"/>
      <c r="BW168" s="472"/>
      <c r="BX168" s="472"/>
      <c r="BY168" s="472"/>
      <c r="BZ168" s="472"/>
      <c r="CA168" s="472"/>
      <c r="CB168" s="472"/>
      <c r="CC168" s="472"/>
      <c r="CD168" s="472"/>
      <c r="CE168" s="472"/>
      <c r="CF168" s="472"/>
      <c r="CG168" s="472"/>
      <c r="CH168" s="472"/>
      <c r="CI168" s="472"/>
      <c r="CJ168" s="473"/>
      <c r="CK168" s="471"/>
      <c r="CL168" s="472"/>
      <c r="CM168" s="472"/>
      <c r="CN168" s="472"/>
      <c r="CO168" s="472"/>
      <c r="CP168" s="472"/>
      <c r="CQ168" s="472"/>
      <c r="CR168" s="472"/>
      <c r="CS168" s="472"/>
      <c r="CT168" s="472"/>
      <c r="CU168" s="472"/>
      <c r="CV168" s="472"/>
      <c r="CW168" s="472"/>
      <c r="CX168" s="472"/>
      <c r="CY168" s="472"/>
      <c r="CZ168" s="472"/>
      <c r="DA168" s="472"/>
    </row>
    <row r="169" spans="1:105" s="77" customFormat="1" ht="27.75" hidden="1" customHeight="1" x14ac:dyDescent="0.25">
      <c r="A169" s="469" t="s">
        <v>4</v>
      </c>
      <c r="B169" s="469"/>
      <c r="C169" s="469"/>
      <c r="D169" s="469"/>
      <c r="E169" s="469"/>
      <c r="F169" s="469"/>
      <c r="G169" s="469"/>
      <c r="H169" s="470" t="s">
        <v>286</v>
      </c>
      <c r="I169" s="470"/>
      <c r="J169" s="470"/>
      <c r="K169" s="470"/>
      <c r="L169" s="470"/>
      <c r="M169" s="470"/>
      <c r="N169" s="470"/>
      <c r="O169" s="470"/>
      <c r="P169" s="470"/>
      <c r="Q169" s="470"/>
      <c r="R169" s="470"/>
      <c r="S169" s="470"/>
      <c r="T169" s="470"/>
      <c r="U169" s="470"/>
      <c r="V169" s="470"/>
      <c r="W169" s="470"/>
      <c r="X169" s="470"/>
      <c r="Y169" s="470"/>
      <c r="Z169" s="470"/>
      <c r="AA169" s="470"/>
      <c r="AB169" s="470"/>
      <c r="AC169" s="470"/>
      <c r="AD169" s="470"/>
      <c r="AE169" s="470"/>
      <c r="AF169" s="470"/>
      <c r="AG169" s="470"/>
      <c r="AH169" s="470"/>
      <c r="AI169" s="470"/>
      <c r="AJ169" s="471" t="s">
        <v>287</v>
      </c>
      <c r="AK169" s="472"/>
      <c r="AL169" s="472"/>
      <c r="AM169" s="472"/>
      <c r="AN169" s="472"/>
      <c r="AO169" s="472"/>
      <c r="AP169" s="472"/>
      <c r="AQ169" s="472"/>
      <c r="AR169" s="472"/>
      <c r="AS169" s="472"/>
      <c r="AT169" s="472"/>
      <c r="AU169" s="472"/>
      <c r="AV169" s="472"/>
      <c r="AW169" s="472"/>
      <c r="AX169" s="472"/>
      <c r="AY169" s="473"/>
      <c r="AZ169" s="471"/>
      <c r="BA169" s="472"/>
      <c r="BB169" s="472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3"/>
      <c r="BT169" s="471"/>
      <c r="BU169" s="472"/>
      <c r="BV169" s="472"/>
      <c r="BW169" s="472"/>
      <c r="BX169" s="472"/>
      <c r="BY169" s="472"/>
      <c r="BZ169" s="472"/>
      <c r="CA169" s="472"/>
      <c r="CB169" s="472"/>
      <c r="CC169" s="472"/>
      <c r="CD169" s="472"/>
      <c r="CE169" s="472"/>
      <c r="CF169" s="472"/>
      <c r="CG169" s="472"/>
      <c r="CH169" s="472"/>
      <c r="CI169" s="472"/>
      <c r="CJ169" s="473"/>
      <c r="CK169" s="471"/>
      <c r="CL169" s="472"/>
      <c r="CM169" s="472"/>
      <c r="CN169" s="472"/>
      <c r="CO169" s="472"/>
      <c r="CP169" s="472"/>
      <c r="CQ169" s="472"/>
      <c r="CR169" s="472"/>
      <c r="CS169" s="472"/>
      <c r="CT169" s="472"/>
      <c r="CU169" s="472"/>
      <c r="CV169" s="472"/>
      <c r="CW169" s="472"/>
      <c r="CX169" s="472"/>
      <c r="CY169" s="472"/>
      <c r="CZ169" s="472"/>
      <c r="DA169" s="472"/>
    </row>
    <row r="170" spans="1:105" s="77" customFormat="1" ht="27.75" hidden="1" customHeight="1" x14ac:dyDescent="0.25">
      <c r="A170" s="469" t="s">
        <v>5</v>
      </c>
      <c r="B170" s="469"/>
      <c r="C170" s="469"/>
      <c r="D170" s="469"/>
      <c r="E170" s="469"/>
      <c r="F170" s="469"/>
      <c r="G170" s="469"/>
      <c r="H170" s="470" t="s">
        <v>288</v>
      </c>
      <c r="I170" s="470"/>
      <c r="J170" s="470"/>
      <c r="K170" s="470"/>
      <c r="L170" s="470"/>
      <c r="M170" s="470"/>
      <c r="N170" s="470"/>
      <c r="O170" s="470"/>
      <c r="P170" s="470"/>
      <c r="Q170" s="470"/>
      <c r="R170" s="470"/>
      <c r="S170" s="470"/>
      <c r="T170" s="470"/>
      <c r="U170" s="470"/>
      <c r="V170" s="470"/>
      <c r="W170" s="470"/>
      <c r="X170" s="470"/>
      <c r="Y170" s="470"/>
      <c r="Z170" s="470"/>
      <c r="AA170" s="470"/>
      <c r="AB170" s="470"/>
      <c r="AC170" s="470"/>
      <c r="AD170" s="470"/>
      <c r="AE170" s="470"/>
      <c r="AF170" s="470"/>
      <c r="AG170" s="470"/>
      <c r="AH170" s="470"/>
      <c r="AI170" s="470"/>
      <c r="AJ170" s="471" t="s">
        <v>287</v>
      </c>
      <c r="AK170" s="472"/>
      <c r="AL170" s="472"/>
      <c r="AM170" s="472"/>
      <c r="AN170" s="472"/>
      <c r="AO170" s="472"/>
      <c r="AP170" s="472"/>
      <c r="AQ170" s="472"/>
      <c r="AR170" s="472"/>
      <c r="AS170" s="472"/>
      <c r="AT170" s="472"/>
      <c r="AU170" s="472"/>
      <c r="AV170" s="472"/>
      <c r="AW170" s="472"/>
      <c r="AX170" s="472"/>
      <c r="AY170" s="473"/>
      <c r="AZ170" s="471"/>
      <c r="BA170" s="472"/>
      <c r="BB170" s="472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3"/>
      <c r="BT170" s="471"/>
      <c r="BU170" s="472"/>
      <c r="BV170" s="472"/>
      <c r="BW170" s="472"/>
      <c r="BX170" s="472"/>
      <c r="BY170" s="472"/>
      <c r="BZ170" s="472"/>
      <c r="CA170" s="472"/>
      <c r="CB170" s="472"/>
      <c r="CC170" s="472"/>
      <c r="CD170" s="472"/>
      <c r="CE170" s="472"/>
      <c r="CF170" s="472"/>
      <c r="CG170" s="472"/>
      <c r="CH170" s="472"/>
      <c r="CI170" s="472"/>
      <c r="CJ170" s="473"/>
      <c r="CK170" s="471"/>
      <c r="CL170" s="472"/>
      <c r="CM170" s="472"/>
      <c r="CN170" s="472"/>
      <c r="CO170" s="472"/>
      <c r="CP170" s="472"/>
      <c r="CQ170" s="472"/>
      <c r="CR170" s="472"/>
      <c r="CS170" s="472"/>
      <c r="CT170" s="472"/>
      <c r="CU170" s="472"/>
      <c r="CV170" s="472"/>
      <c r="CW170" s="472"/>
      <c r="CX170" s="472"/>
      <c r="CY170" s="472"/>
      <c r="CZ170" s="472"/>
      <c r="DA170" s="472"/>
    </row>
    <row r="171" spans="1:105" s="77" customFormat="1" ht="27.75" hidden="1" customHeight="1" x14ac:dyDescent="0.25">
      <c r="A171" s="469" t="s">
        <v>117</v>
      </c>
      <c r="B171" s="469"/>
      <c r="C171" s="469"/>
      <c r="D171" s="469"/>
      <c r="E171" s="469"/>
      <c r="F171" s="469"/>
      <c r="G171" s="469"/>
      <c r="H171" s="470" t="s">
        <v>289</v>
      </c>
      <c r="I171" s="470"/>
      <c r="J171" s="470"/>
      <c r="K171" s="470"/>
      <c r="L171" s="470"/>
      <c r="M171" s="470"/>
      <c r="N171" s="470"/>
      <c r="O171" s="470"/>
      <c r="P171" s="470"/>
      <c r="Q171" s="470"/>
      <c r="R171" s="470"/>
      <c r="S171" s="470"/>
      <c r="T171" s="470"/>
      <c r="U171" s="470"/>
      <c r="V171" s="470"/>
      <c r="W171" s="470"/>
      <c r="X171" s="470"/>
      <c r="Y171" s="470"/>
      <c r="Z171" s="470"/>
      <c r="AA171" s="470"/>
      <c r="AB171" s="470"/>
      <c r="AC171" s="470"/>
      <c r="AD171" s="470"/>
      <c r="AE171" s="470"/>
      <c r="AF171" s="470"/>
      <c r="AG171" s="470"/>
      <c r="AH171" s="470"/>
      <c r="AI171" s="470"/>
      <c r="AJ171" s="471" t="s">
        <v>290</v>
      </c>
      <c r="AK171" s="472"/>
      <c r="AL171" s="472"/>
      <c r="AM171" s="472"/>
      <c r="AN171" s="472"/>
      <c r="AO171" s="472"/>
      <c r="AP171" s="472"/>
      <c r="AQ171" s="472"/>
      <c r="AR171" s="472"/>
      <c r="AS171" s="472"/>
      <c r="AT171" s="472"/>
      <c r="AU171" s="472"/>
      <c r="AV171" s="472"/>
      <c r="AW171" s="472"/>
      <c r="AX171" s="472"/>
      <c r="AY171" s="473"/>
      <c r="AZ171" s="471"/>
      <c r="BA171" s="472"/>
      <c r="BB171" s="472"/>
      <c r="BC171" s="472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3"/>
      <c r="BT171" s="471"/>
      <c r="BU171" s="472"/>
      <c r="BV171" s="472"/>
      <c r="BW171" s="472"/>
      <c r="BX171" s="472"/>
      <c r="BY171" s="472"/>
      <c r="BZ171" s="472"/>
      <c r="CA171" s="472"/>
      <c r="CB171" s="472"/>
      <c r="CC171" s="472"/>
      <c r="CD171" s="472"/>
      <c r="CE171" s="472"/>
      <c r="CF171" s="472"/>
      <c r="CG171" s="472"/>
      <c r="CH171" s="472"/>
      <c r="CI171" s="472"/>
      <c r="CJ171" s="473"/>
      <c r="CK171" s="471"/>
      <c r="CL171" s="472"/>
      <c r="CM171" s="472"/>
      <c r="CN171" s="472"/>
      <c r="CO171" s="472"/>
      <c r="CP171" s="472"/>
      <c r="CQ171" s="472"/>
      <c r="CR171" s="472"/>
      <c r="CS171" s="472"/>
      <c r="CT171" s="472"/>
      <c r="CU171" s="472"/>
      <c r="CV171" s="472"/>
      <c r="CW171" s="472"/>
      <c r="CX171" s="472"/>
      <c r="CY171" s="472"/>
      <c r="CZ171" s="472"/>
      <c r="DA171" s="472"/>
    </row>
    <row r="172" spans="1:105" s="77" customFormat="1" ht="15" hidden="1" customHeight="1" x14ac:dyDescent="0.25">
      <c r="A172" s="469"/>
      <c r="B172" s="469"/>
      <c r="C172" s="469"/>
      <c r="D172" s="469"/>
      <c r="E172" s="469"/>
      <c r="F172" s="469"/>
      <c r="G172" s="469"/>
      <c r="H172" s="470" t="s">
        <v>180</v>
      </c>
      <c r="I172" s="470"/>
      <c r="J172" s="470"/>
      <c r="K172" s="470"/>
      <c r="L172" s="470"/>
      <c r="M172" s="470"/>
      <c r="N172" s="470"/>
      <c r="O172" s="470"/>
      <c r="P172" s="470"/>
      <c r="Q172" s="470"/>
      <c r="R172" s="470"/>
      <c r="S172" s="470"/>
      <c r="T172" s="470"/>
      <c r="U172" s="470"/>
      <c r="V172" s="470"/>
      <c r="W172" s="470"/>
      <c r="X172" s="470"/>
      <c r="Y172" s="470"/>
      <c r="Z172" s="470"/>
      <c r="AA172" s="470"/>
      <c r="AB172" s="470"/>
      <c r="AC172" s="470"/>
      <c r="AD172" s="470"/>
      <c r="AE172" s="470"/>
      <c r="AF172" s="470"/>
      <c r="AG172" s="470"/>
      <c r="AH172" s="470"/>
      <c r="AI172" s="470"/>
      <c r="AJ172" s="471"/>
      <c r="AK172" s="472"/>
      <c r="AL172" s="472"/>
      <c r="AM172" s="472"/>
      <c r="AN172" s="472"/>
      <c r="AO172" s="472"/>
      <c r="AP172" s="472"/>
      <c r="AQ172" s="472"/>
      <c r="AR172" s="472"/>
      <c r="AS172" s="472"/>
      <c r="AT172" s="472"/>
      <c r="AU172" s="472"/>
      <c r="AV172" s="472"/>
      <c r="AW172" s="472"/>
      <c r="AX172" s="472"/>
      <c r="AY172" s="473"/>
      <c r="AZ172" s="471"/>
      <c r="BA172" s="472"/>
      <c r="BB172" s="472"/>
      <c r="BC172" s="472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3"/>
      <c r="BT172" s="471"/>
      <c r="BU172" s="472"/>
      <c r="BV172" s="472"/>
      <c r="BW172" s="472"/>
      <c r="BX172" s="472"/>
      <c r="BY172" s="472"/>
      <c r="BZ172" s="472"/>
      <c r="CA172" s="472"/>
      <c r="CB172" s="472"/>
      <c r="CC172" s="472"/>
      <c r="CD172" s="472"/>
      <c r="CE172" s="472"/>
      <c r="CF172" s="472"/>
      <c r="CG172" s="472"/>
      <c r="CH172" s="472"/>
      <c r="CI172" s="472"/>
      <c r="CJ172" s="473"/>
      <c r="CK172" s="471"/>
      <c r="CL172" s="472"/>
      <c r="CM172" s="472"/>
      <c r="CN172" s="472"/>
      <c r="CO172" s="472"/>
      <c r="CP172" s="472"/>
      <c r="CQ172" s="472"/>
      <c r="CR172" s="472"/>
      <c r="CS172" s="472"/>
      <c r="CT172" s="472"/>
      <c r="CU172" s="472"/>
      <c r="CV172" s="472"/>
      <c r="CW172" s="472"/>
      <c r="CX172" s="472"/>
      <c r="CY172" s="472"/>
      <c r="CZ172" s="472"/>
      <c r="DA172" s="472"/>
    </row>
    <row r="173" spans="1:105" s="77" customFormat="1" ht="27.75" hidden="1" customHeight="1" x14ac:dyDescent="0.25">
      <c r="A173" s="469" t="s">
        <v>291</v>
      </c>
      <c r="B173" s="469"/>
      <c r="C173" s="469"/>
      <c r="D173" s="469"/>
      <c r="E173" s="469"/>
      <c r="F173" s="469"/>
      <c r="G173" s="469"/>
      <c r="H173" s="470" t="s">
        <v>292</v>
      </c>
      <c r="I173" s="470"/>
      <c r="J173" s="470"/>
      <c r="K173" s="470"/>
      <c r="L173" s="470"/>
      <c r="M173" s="470"/>
      <c r="N173" s="470"/>
      <c r="O173" s="470"/>
      <c r="P173" s="470"/>
      <c r="Q173" s="470"/>
      <c r="R173" s="470"/>
      <c r="S173" s="470"/>
      <c r="T173" s="470"/>
      <c r="U173" s="470"/>
      <c r="V173" s="470"/>
      <c r="W173" s="470"/>
      <c r="X173" s="470"/>
      <c r="Y173" s="470"/>
      <c r="Z173" s="470"/>
      <c r="AA173" s="470"/>
      <c r="AB173" s="470"/>
      <c r="AC173" s="470"/>
      <c r="AD173" s="470"/>
      <c r="AE173" s="470"/>
      <c r="AF173" s="470"/>
      <c r="AG173" s="470"/>
      <c r="AH173" s="470"/>
      <c r="AI173" s="470"/>
      <c r="AJ173" s="471" t="s">
        <v>290</v>
      </c>
      <c r="AK173" s="472"/>
      <c r="AL173" s="472"/>
      <c r="AM173" s="472"/>
      <c r="AN173" s="472"/>
      <c r="AO173" s="472"/>
      <c r="AP173" s="472"/>
      <c r="AQ173" s="472"/>
      <c r="AR173" s="472"/>
      <c r="AS173" s="472"/>
      <c r="AT173" s="472"/>
      <c r="AU173" s="472"/>
      <c r="AV173" s="472"/>
      <c r="AW173" s="472"/>
      <c r="AX173" s="472"/>
      <c r="AY173" s="473"/>
      <c r="AZ173" s="471"/>
      <c r="BA173" s="472"/>
      <c r="BB173" s="472"/>
      <c r="BC173" s="472"/>
      <c r="BD173" s="472"/>
      <c r="BE173" s="472"/>
      <c r="BF173" s="472"/>
      <c r="BG173" s="472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3"/>
      <c r="BT173" s="471"/>
      <c r="BU173" s="472"/>
      <c r="BV173" s="472"/>
      <c r="BW173" s="472"/>
      <c r="BX173" s="472"/>
      <c r="BY173" s="472"/>
      <c r="BZ173" s="472"/>
      <c r="CA173" s="472"/>
      <c r="CB173" s="472"/>
      <c r="CC173" s="472"/>
      <c r="CD173" s="472"/>
      <c r="CE173" s="472"/>
      <c r="CF173" s="472"/>
      <c r="CG173" s="472"/>
      <c r="CH173" s="472"/>
      <c r="CI173" s="472"/>
      <c r="CJ173" s="473"/>
      <c r="CK173" s="471"/>
      <c r="CL173" s="472"/>
      <c r="CM173" s="472"/>
      <c r="CN173" s="472"/>
      <c r="CO173" s="472"/>
      <c r="CP173" s="472"/>
      <c r="CQ173" s="472"/>
      <c r="CR173" s="472"/>
      <c r="CS173" s="472"/>
      <c r="CT173" s="472"/>
      <c r="CU173" s="472"/>
      <c r="CV173" s="472"/>
      <c r="CW173" s="472"/>
      <c r="CX173" s="472"/>
      <c r="CY173" s="472"/>
      <c r="CZ173" s="472"/>
      <c r="DA173" s="472"/>
    </row>
    <row r="174" spans="1:105" s="77" customFormat="1" ht="27.75" hidden="1" customHeight="1" x14ac:dyDescent="0.25">
      <c r="A174" s="469" t="s">
        <v>293</v>
      </c>
      <c r="B174" s="469"/>
      <c r="C174" s="469"/>
      <c r="D174" s="469"/>
      <c r="E174" s="469"/>
      <c r="F174" s="469"/>
      <c r="G174" s="469"/>
      <c r="H174" s="470" t="s">
        <v>294</v>
      </c>
      <c r="I174" s="470"/>
      <c r="J174" s="470"/>
      <c r="K174" s="470"/>
      <c r="L174" s="470"/>
      <c r="M174" s="470"/>
      <c r="N174" s="470"/>
      <c r="O174" s="470"/>
      <c r="P174" s="470"/>
      <c r="Q174" s="470"/>
      <c r="R174" s="470"/>
      <c r="S174" s="470"/>
      <c r="T174" s="470"/>
      <c r="U174" s="470"/>
      <c r="V174" s="470"/>
      <c r="W174" s="470"/>
      <c r="X174" s="470"/>
      <c r="Y174" s="470"/>
      <c r="Z174" s="470"/>
      <c r="AA174" s="470"/>
      <c r="AB174" s="470"/>
      <c r="AC174" s="470"/>
      <c r="AD174" s="470"/>
      <c r="AE174" s="470"/>
      <c r="AF174" s="470"/>
      <c r="AG174" s="470"/>
      <c r="AH174" s="470"/>
      <c r="AI174" s="470"/>
      <c r="AJ174" s="471" t="s">
        <v>290</v>
      </c>
      <c r="AK174" s="472"/>
      <c r="AL174" s="472"/>
      <c r="AM174" s="472"/>
      <c r="AN174" s="472"/>
      <c r="AO174" s="472"/>
      <c r="AP174" s="472"/>
      <c r="AQ174" s="472"/>
      <c r="AR174" s="472"/>
      <c r="AS174" s="472"/>
      <c r="AT174" s="472"/>
      <c r="AU174" s="472"/>
      <c r="AV174" s="472"/>
      <c r="AW174" s="472"/>
      <c r="AX174" s="472"/>
      <c r="AY174" s="473"/>
      <c r="AZ174" s="471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3"/>
      <c r="BT174" s="471"/>
      <c r="BU174" s="472"/>
      <c r="BV174" s="472"/>
      <c r="BW174" s="472"/>
      <c r="BX174" s="472"/>
      <c r="BY174" s="472"/>
      <c r="BZ174" s="472"/>
      <c r="CA174" s="472"/>
      <c r="CB174" s="472"/>
      <c r="CC174" s="472"/>
      <c r="CD174" s="472"/>
      <c r="CE174" s="472"/>
      <c r="CF174" s="472"/>
      <c r="CG174" s="472"/>
      <c r="CH174" s="472"/>
      <c r="CI174" s="472"/>
      <c r="CJ174" s="473"/>
      <c r="CK174" s="471"/>
      <c r="CL174" s="472"/>
      <c r="CM174" s="472"/>
      <c r="CN174" s="472"/>
      <c r="CO174" s="472"/>
      <c r="CP174" s="472"/>
      <c r="CQ174" s="472"/>
      <c r="CR174" s="472"/>
      <c r="CS174" s="472"/>
      <c r="CT174" s="472"/>
      <c r="CU174" s="472"/>
      <c r="CV174" s="472"/>
      <c r="CW174" s="472"/>
      <c r="CX174" s="472"/>
      <c r="CY174" s="472"/>
      <c r="CZ174" s="472"/>
      <c r="DA174" s="472"/>
    </row>
    <row r="175" spans="1:105" s="77" customFormat="1" ht="40.5" hidden="1" customHeight="1" x14ac:dyDescent="0.25">
      <c r="A175" s="469" t="s">
        <v>295</v>
      </c>
      <c r="B175" s="469"/>
      <c r="C175" s="469"/>
      <c r="D175" s="469"/>
      <c r="E175" s="469"/>
      <c r="F175" s="469"/>
      <c r="G175" s="469"/>
      <c r="H175" s="470" t="s">
        <v>296</v>
      </c>
      <c r="I175" s="470"/>
      <c r="J175" s="470"/>
      <c r="K175" s="470"/>
      <c r="L175" s="470"/>
      <c r="M175" s="470"/>
      <c r="N175" s="470"/>
      <c r="O175" s="470"/>
      <c r="P175" s="470"/>
      <c r="Q175" s="470"/>
      <c r="R175" s="470"/>
      <c r="S175" s="470"/>
      <c r="T175" s="470"/>
      <c r="U175" s="470"/>
      <c r="V175" s="470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0"/>
      <c r="AH175" s="470"/>
      <c r="AI175" s="470"/>
      <c r="AJ175" s="471" t="s">
        <v>290</v>
      </c>
      <c r="AK175" s="472"/>
      <c r="AL175" s="472"/>
      <c r="AM175" s="472"/>
      <c r="AN175" s="472"/>
      <c r="AO175" s="472"/>
      <c r="AP175" s="472"/>
      <c r="AQ175" s="472"/>
      <c r="AR175" s="472"/>
      <c r="AS175" s="472"/>
      <c r="AT175" s="472"/>
      <c r="AU175" s="472"/>
      <c r="AV175" s="472"/>
      <c r="AW175" s="472"/>
      <c r="AX175" s="472"/>
      <c r="AY175" s="473"/>
      <c r="AZ175" s="471"/>
      <c r="BA175" s="472"/>
      <c r="BB175" s="472"/>
      <c r="BC175" s="472"/>
      <c r="BD175" s="472"/>
      <c r="BE175" s="472"/>
      <c r="BF175" s="472"/>
      <c r="BG175" s="472"/>
      <c r="BH175" s="472"/>
      <c r="BI175" s="472"/>
      <c r="BJ175" s="472"/>
      <c r="BK175" s="472"/>
      <c r="BL175" s="472"/>
      <c r="BM175" s="472"/>
      <c r="BN175" s="472"/>
      <c r="BO175" s="472"/>
      <c r="BP175" s="472"/>
      <c r="BQ175" s="472"/>
      <c r="BR175" s="472"/>
      <c r="BS175" s="473"/>
      <c r="BT175" s="471"/>
      <c r="BU175" s="472"/>
      <c r="BV175" s="472"/>
      <c r="BW175" s="472"/>
      <c r="BX175" s="472"/>
      <c r="BY175" s="472"/>
      <c r="BZ175" s="472"/>
      <c r="CA175" s="472"/>
      <c r="CB175" s="472"/>
      <c r="CC175" s="472"/>
      <c r="CD175" s="472"/>
      <c r="CE175" s="472"/>
      <c r="CF175" s="472"/>
      <c r="CG175" s="472"/>
      <c r="CH175" s="472"/>
      <c r="CI175" s="472"/>
      <c r="CJ175" s="473"/>
      <c r="CK175" s="471"/>
      <c r="CL175" s="472"/>
      <c r="CM175" s="472"/>
      <c r="CN175" s="472"/>
      <c r="CO175" s="472"/>
      <c r="CP175" s="472"/>
      <c r="CQ175" s="472"/>
      <c r="CR175" s="472"/>
      <c r="CS175" s="472"/>
      <c r="CT175" s="472"/>
      <c r="CU175" s="472"/>
      <c r="CV175" s="472"/>
      <c r="CW175" s="472"/>
      <c r="CX175" s="472"/>
      <c r="CY175" s="472"/>
      <c r="CZ175" s="472"/>
      <c r="DA175" s="472"/>
    </row>
    <row r="176" spans="1:105" s="77" customFormat="1" ht="15" hidden="1" customHeight="1" x14ac:dyDescent="0.25">
      <c r="A176" s="469" t="s">
        <v>270</v>
      </c>
      <c r="B176" s="469"/>
      <c r="C176" s="469"/>
      <c r="D176" s="469"/>
      <c r="E176" s="469"/>
      <c r="F176" s="469"/>
      <c r="G176" s="469"/>
      <c r="H176" s="470" t="s">
        <v>297</v>
      </c>
      <c r="I176" s="470"/>
      <c r="J176" s="470"/>
      <c r="K176" s="470"/>
      <c r="L176" s="470"/>
      <c r="M176" s="470"/>
      <c r="N176" s="470"/>
      <c r="O176" s="470"/>
      <c r="P176" s="470"/>
      <c r="Q176" s="470"/>
      <c r="R176" s="470"/>
      <c r="S176" s="470"/>
      <c r="T176" s="470"/>
      <c r="U176" s="470"/>
      <c r="V176" s="470"/>
      <c r="W176" s="470"/>
      <c r="X176" s="470"/>
      <c r="Y176" s="470"/>
      <c r="Z176" s="470"/>
      <c r="AA176" s="470"/>
      <c r="AB176" s="470"/>
      <c r="AC176" s="470"/>
      <c r="AD176" s="470"/>
      <c r="AE176" s="470"/>
      <c r="AF176" s="470"/>
      <c r="AG176" s="470"/>
      <c r="AH176" s="470"/>
      <c r="AI176" s="470"/>
      <c r="AJ176" s="471"/>
      <c r="AK176" s="472"/>
      <c r="AL176" s="472"/>
      <c r="AM176" s="472"/>
      <c r="AN176" s="472"/>
      <c r="AO176" s="472"/>
      <c r="AP176" s="472"/>
      <c r="AQ176" s="472"/>
      <c r="AR176" s="472"/>
      <c r="AS176" s="472"/>
      <c r="AT176" s="472"/>
      <c r="AU176" s="472"/>
      <c r="AV176" s="472"/>
      <c r="AW176" s="472"/>
      <c r="AX176" s="472"/>
      <c r="AY176" s="473"/>
      <c r="AZ176" s="471"/>
      <c r="BA176" s="472"/>
      <c r="BB176" s="472"/>
      <c r="BC176" s="472"/>
      <c r="BD176" s="472"/>
      <c r="BE176" s="472"/>
      <c r="BF176" s="472"/>
      <c r="BG176" s="472"/>
      <c r="BH176" s="472"/>
      <c r="BI176" s="472"/>
      <c r="BJ176" s="472"/>
      <c r="BK176" s="472"/>
      <c r="BL176" s="472"/>
      <c r="BM176" s="472"/>
      <c r="BN176" s="472"/>
      <c r="BO176" s="472"/>
      <c r="BP176" s="472"/>
      <c r="BQ176" s="472"/>
      <c r="BR176" s="472"/>
      <c r="BS176" s="473"/>
      <c r="BT176" s="471"/>
      <c r="BU176" s="472"/>
      <c r="BV176" s="472"/>
      <c r="BW176" s="472"/>
      <c r="BX176" s="472"/>
      <c r="BY176" s="472"/>
      <c r="BZ176" s="472"/>
      <c r="CA176" s="472"/>
      <c r="CB176" s="472"/>
      <c r="CC176" s="472"/>
      <c r="CD176" s="472"/>
      <c r="CE176" s="472"/>
      <c r="CF176" s="472"/>
      <c r="CG176" s="472"/>
      <c r="CH176" s="472"/>
      <c r="CI176" s="472"/>
      <c r="CJ176" s="473"/>
      <c r="CK176" s="471"/>
      <c r="CL176" s="472"/>
      <c r="CM176" s="472"/>
      <c r="CN176" s="472"/>
      <c r="CO176" s="472"/>
      <c r="CP176" s="472"/>
      <c r="CQ176" s="472"/>
      <c r="CR176" s="472"/>
      <c r="CS176" s="472"/>
      <c r="CT176" s="472"/>
      <c r="CU176" s="472"/>
      <c r="CV176" s="472"/>
      <c r="CW176" s="472"/>
      <c r="CX176" s="472"/>
      <c r="CY176" s="472"/>
      <c r="CZ176" s="472"/>
      <c r="DA176" s="472"/>
    </row>
    <row r="177" spans="1:105" s="77" customFormat="1" ht="15" hidden="1" customHeight="1" x14ac:dyDescent="0.25">
      <c r="A177" s="469"/>
      <c r="B177" s="469"/>
      <c r="C177" s="469"/>
      <c r="D177" s="469"/>
      <c r="E177" s="469"/>
      <c r="F177" s="469"/>
      <c r="G177" s="469"/>
      <c r="H177" s="470" t="s">
        <v>180</v>
      </c>
      <c r="I177" s="470"/>
      <c r="J177" s="470"/>
      <c r="K177" s="470"/>
      <c r="L177" s="470"/>
      <c r="M177" s="470"/>
      <c r="N177" s="470"/>
      <c r="O177" s="470"/>
      <c r="P177" s="470"/>
      <c r="Q177" s="470"/>
      <c r="R177" s="470"/>
      <c r="S177" s="470"/>
      <c r="T177" s="470"/>
      <c r="U177" s="470"/>
      <c r="V177" s="470"/>
      <c r="W177" s="470"/>
      <c r="X177" s="470"/>
      <c r="Y177" s="470"/>
      <c r="Z177" s="470"/>
      <c r="AA177" s="470"/>
      <c r="AB177" s="470"/>
      <c r="AC177" s="470"/>
      <c r="AD177" s="470"/>
      <c r="AE177" s="470"/>
      <c r="AF177" s="470"/>
      <c r="AG177" s="470"/>
      <c r="AH177" s="470"/>
      <c r="AI177" s="470"/>
      <c r="AJ177" s="471"/>
      <c r="AK177" s="472"/>
      <c r="AL177" s="472"/>
      <c r="AM177" s="472"/>
      <c r="AN177" s="472"/>
      <c r="AO177" s="472"/>
      <c r="AP177" s="472"/>
      <c r="AQ177" s="472"/>
      <c r="AR177" s="472"/>
      <c r="AS177" s="472"/>
      <c r="AT177" s="472"/>
      <c r="AU177" s="472"/>
      <c r="AV177" s="472"/>
      <c r="AW177" s="472"/>
      <c r="AX177" s="472"/>
      <c r="AY177" s="473"/>
      <c r="AZ177" s="471"/>
      <c r="BA177" s="472"/>
      <c r="BB177" s="472"/>
      <c r="BC177" s="472"/>
      <c r="BD177" s="472"/>
      <c r="BE177" s="472"/>
      <c r="BF177" s="472"/>
      <c r="BG177" s="472"/>
      <c r="BH177" s="472"/>
      <c r="BI177" s="472"/>
      <c r="BJ177" s="472"/>
      <c r="BK177" s="472"/>
      <c r="BL177" s="472"/>
      <c r="BM177" s="472"/>
      <c r="BN177" s="472"/>
      <c r="BO177" s="472"/>
      <c r="BP177" s="472"/>
      <c r="BQ177" s="472"/>
      <c r="BR177" s="472"/>
      <c r="BS177" s="473"/>
      <c r="BT177" s="471"/>
      <c r="BU177" s="472"/>
      <c r="BV177" s="472"/>
      <c r="BW177" s="472"/>
      <c r="BX177" s="472"/>
      <c r="BY177" s="472"/>
      <c r="BZ177" s="472"/>
      <c r="CA177" s="472"/>
      <c r="CB177" s="472"/>
      <c r="CC177" s="472"/>
      <c r="CD177" s="472"/>
      <c r="CE177" s="472"/>
      <c r="CF177" s="472"/>
      <c r="CG177" s="472"/>
      <c r="CH177" s="472"/>
      <c r="CI177" s="472"/>
      <c r="CJ177" s="473"/>
      <c r="CK177" s="471"/>
      <c r="CL177" s="472"/>
      <c r="CM177" s="472"/>
      <c r="CN177" s="472"/>
      <c r="CO177" s="472"/>
      <c r="CP177" s="472"/>
      <c r="CQ177" s="472"/>
      <c r="CR177" s="472"/>
      <c r="CS177" s="472"/>
      <c r="CT177" s="472"/>
      <c r="CU177" s="472"/>
      <c r="CV177" s="472"/>
      <c r="CW177" s="472"/>
      <c r="CX177" s="472"/>
      <c r="CY177" s="472"/>
      <c r="CZ177" s="472"/>
      <c r="DA177" s="472"/>
    </row>
    <row r="178" spans="1:105" s="77" customFormat="1" ht="27.75" hidden="1" customHeight="1" x14ac:dyDescent="0.25">
      <c r="A178" s="469" t="s">
        <v>298</v>
      </c>
      <c r="B178" s="469"/>
      <c r="C178" s="469"/>
      <c r="D178" s="469"/>
      <c r="E178" s="469"/>
      <c r="F178" s="469"/>
      <c r="G178" s="469"/>
      <c r="H178" s="470" t="s">
        <v>299</v>
      </c>
      <c r="I178" s="470"/>
      <c r="J178" s="470"/>
      <c r="K178" s="470"/>
      <c r="L178" s="470"/>
      <c r="M178" s="470"/>
      <c r="N178" s="470"/>
      <c r="O178" s="470"/>
      <c r="P178" s="470"/>
      <c r="Q178" s="470"/>
      <c r="R178" s="470"/>
      <c r="S178" s="470"/>
      <c r="T178" s="470"/>
      <c r="U178" s="470"/>
      <c r="V178" s="470"/>
      <c r="W178" s="470"/>
      <c r="X178" s="470"/>
      <c r="Y178" s="470"/>
      <c r="Z178" s="470"/>
      <c r="AA178" s="470"/>
      <c r="AB178" s="470"/>
      <c r="AC178" s="470"/>
      <c r="AD178" s="470"/>
      <c r="AE178" s="470"/>
      <c r="AF178" s="470"/>
      <c r="AG178" s="470"/>
      <c r="AH178" s="470"/>
      <c r="AI178" s="470"/>
      <c r="AJ178" s="471" t="s">
        <v>290</v>
      </c>
      <c r="AK178" s="472"/>
      <c r="AL178" s="472"/>
      <c r="AM178" s="472"/>
      <c r="AN178" s="472"/>
      <c r="AO178" s="472"/>
      <c r="AP178" s="472"/>
      <c r="AQ178" s="472"/>
      <c r="AR178" s="472"/>
      <c r="AS178" s="472"/>
      <c r="AT178" s="472"/>
      <c r="AU178" s="472"/>
      <c r="AV178" s="472"/>
      <c r="AW178" s="472"/>
      <c r="AX178" s="472"/>
      <c r="AY178" s="473"/>
      <c r="AZ178" s="471"/>
      <c r="BA178" s="472"/>
      <c r="BB178" s="472"/>
      <c r="BC178" s="472"/>
      <c r="BD178" s="472"/>
      <c r="BE178" s="472"/>
      <c r="BF178" s="472"/>
      <c r="BG178" s="472"/>
      <c r="BH178" s="472"/>
      <c r="BI178" s="472"/>
      <c r="BJ178" s="472"/>
      <c r="BK178" s="472"/>
      <c r="BL178" s="472"/>
      <c r="BM178" s="472"/>
      <c r="BN178" s="472"/>
      <c r="BO178" s="472"/>
      <c r="BP178" s="472"/>
      <c r="BQ178" s="472"/>
      <c r="BR178" s="472"/>
      <c r="BS178" s="473"/>
      <c r="BT178" s="471"/>
      <c r="BU178" s="472"/>
      <c r="BV178" s="472"/>
      <c r="BW178" s="472"/>
      <c r="BX178" s="472"/>
      <c r="BY178" s="472"/>
      <c r="BZ178" s="472"/>
      <c r="CA178" s="472"/>
      <c r="CB178" s="472"/>
      <c r="CC178" s="472"/>
      <c r="CD178" s="472"/>
      <c r="CE178" s="472"/>
      <c r="CF178" s="472"/>
      <c r="CG178" s="472"/>
      <c r="CH178" s="472"/>
      <c r="CI178" s="472"/>
      <c r="CJ178" s="473"/>
      <c r="CK178" s="471"/>
      <c r="CL178" s="472"/>
      <c r="CM178" s="472"/>
      <c r="CN178" s="472"/>
      <c r="CO178" s="472"/>
      <c r="CP178" s="472"/>
      <c r="CQ178" s="472"/>
      <c r="CR178" s="472"/>
      <c r="CS178" s="472"/>
      <c r="CT178" s="472"/>
      <c r="CU178" s="472"/>
      <c r="CV178" s="472"/>
      <c r="CW178" s="472"/>
      <c r="CX178" s="472"/>
      <c r="CY178" s="472"/>
      <c r="CZ178" s="472"/>
      <c r="DA178" s="472"/>
    </row>
    <row r="179" spans="1:105" s="77" customFormat="1" ht="40.5" hidden="1" customHeight="1" x14ac:dyDescent="0.25">
      <c r="A179" s="469"/>
      <c r="B179" s="469"/>
      <c r="C179" s="469"/>
      <c r="D179" s="469"/>
      <c r="E179" s="469"/>
      <c r="F179" s="469"/>
      <c r="G179" s="469"/>
      <c r="H179" s="470" t="s">
        <v>300</v>
      </c>
      <c r="I179" s="470"/>
      <c r="J179" s="470"/>
      <c r="K179" s="470"/>
      <c r="L179" s="470"/>
      <c r="M179" s="470"/>
      <c r="N179" s="470"/>
      <c r="O179" s="470"/>
      <c r="P179" s="470"/>
      <c r="Q179" s="470"/>
      <c r="R179" s="470"/>
      <c r="S179" s="470"/>
      <c r="T179" s="470"/>
      <c r="U179" s="470"/>
      <c r="V179" s="470"/>
      <c r="W179" s="470"/>
      <c r="X179" s="470"/>
      <c r="Y179" s="470"/>
      <c r="Z179" s="470"/>
      <c r="AA179" s="470"/>
      <c r="AB179" s="470"/>
      <c r="AC179" s="470"/>
      <c r="AD179" s="470"/>
      <c r="AE179" s="470"/>
      <c r="AF179" s="470"/>
      <c r="AG179" s="470"/>
      <c r="AH179" s="470"/>
      <c r="AI179" s="470"/>
      <c r="AJ179" s="471" t="s">
        <v>301</v>
      </c>
      <c r="AK179" s="472"/>
      <c r="AL179" s="472"/>
      <c r="AM179" s="472"/>
      <c r="AN179" s="472"/>
      <c r="AO179" s="472"/>
      <c r="AP179" s="472"/>
      <c r="AQ179" s="472"/>
      <c r="AR179" s="472"/>
      <c r="AS179" s="472"/>
      <c r="AT179" s="472"/>
      <c r="AU179" s="472"/>
      <c r="AV179" s="472"/>
      <c r="AW179" s="472"/>
      <c r="AX179" s="472"/>
      <c r="AY179" s="473"/>
      <c r="AZ179" s="471"/>
      <c r="BA179" s="472"/>
      <c r="BB179" s="472"/>
      <c r="BC179" s="472"/>
      <c r="BD179" s="472"/>
      <c r="BE179" s="472"/>
      <c r="BF179" s="472"/>
      <c r="BG179" s="472"/>
      <c r="BH179" s="472"/>
      <c r="BI179" s="472"/>
      <c r="BJ179" s="472"/>
      <c r="BK179" s="472"/>
      <c r="BL179" s="472"/>
      <c r="BM179" s="472"/>
      <c r="BN179" s="472"/>
      <c r="BO179" s="472"/>
      <c r="BP179" s="472"/>
      <c r="BQ179" s="472"/>
      <c r="BR179" s="472"/>
      <c r="BS179" s="473"/>
      <c r="BT179" s="471"/>
      <c r="BU179" s="472"/>
      <c r="BV179" s="472"/>
      <c r="BW179" s="472"/>
      <c r="BX179" s="472"/>
      <c r="BY179" s="472"/>
      <c r="BZ179" s="472"/>
      <c r="CA179" s="472"/>
      <c r="CB179" s="472"/>
      <c r="CC179" s="472"/>
      <c r="CD179" s="472"/>
      <c r="CE179" s="472"/>
      <c r="CF179" s="472"/>
      <c r="CG179" s="472"/>
      <c r="CH179" s="472"/>
      <c r="CI179" s="472"/>
      <c r="CJ179" s="473"/>
      <c r="CK179" s="471"/>
      <c r="CL179" s="472"/>
      <c r="CM179" s="472"/>
      <c r="CN179" s="472"/>
      <c r="CO179" s="472"/>
      <c r="CP179" s="472"/>
      <c r="CQ179" s="472"/>
      <c r="CR179" s="472"/>
      <c r="CS179" s="472"/>
      <c r="CT179" s="472"/>
      <c r="CU179" s="472"/>
      <c r="CV179" s="472"/>
      <c r="CW179" s="472"/>
      <c r="CX179" s="472"/>
      <c r="CY179" s="472"/>
      <c r="CZ179" s="472"/>
      <c r="DA179" s="472"/>
    </row>
    <row r="180" spans="1:105" s="77" customFormat="1" ht="27.75" hidden="1" customHeight="1" x14ac:dyDescent="0.25">
      <c r="A180" s="469" t="s">
        <v>302</v>
      </c>
      <c r="B180" s="469"/>
      <c r="C180" s="469"/>
      <c r="D180" s="469"/>
      <c r="E180" s="469"/>
      <c r="F180" s="469"/>
      <c r="G180" s="469"/>
      <c r="H180" s="470" t="s">
        <v>303</v>
      </c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  <c r="AJ180" s="471" t="s">
        <v>290</v>
      </c>
      <c r="AK180" s="472"/>
      <c r="AL180" s="472"/>
      <c r="AM180" s="472"/>
      <c r="AN180" s="472"/>
      <c r="AO180" s="472"/>
      <c r="AP180" s="472"/>
      <c r="AQ180" s="472"/>
      <c r="AR180" s="472"/>
      <c r="AS180" s="472"/>
      <c r="AT180" s="472"/>
      <c r="AU180" s="472"/>
      <c r="AV180" s="472"/>
      <c r="AW180" s="472"/>
      <c r="AX180" s="472"/>
      <c r="AY180" s="473"/>
      <c r="AZ180" s="471"/>
      <c r="BA180" s="472"/>
      <c r="BB180" s="472"/>
      <c r="BC180" s="472"/>
      <c r="BD180" s="472"/>
      <c r="BE180" s="472"/>
      <c r="BF180" s="472"/>
      <c r="BG180" s="472"/>
      <c r="BH180" s="472"/>
      <c r="BI180" s="472"/>
      <c r="BJ180" s="472"/>
      <c r="BK180" s="472"/>
      <c r="BL180" s="472"/>
      <c r="BM180" s="472"/>
      <c r="BN180" s="472"/>
      <c r="BO180" s="472"/>
      <c r="BP180" s="472"/>
      <c r="BQ180" s="472"/>
      <c r="BR180" s="472"/>
      <c r="BS180" s="473"/>
      <c r="BT180" s="471"/>
      <c r="BU180" s="472"/>
      <c r="BV180" s="472"/>
      <c r="BW180" s="472"/>
      <c r="BX180" s="472"/>
      <c r="BY180" s="472"/>
      <c r="BZ180" s="472"/>
      <c r="CA180" s="472"/>
      <c r="CB180" s="472"/>
      <c r="CC180" s="472"/>
      <c r="CD180" s="472"/>
      <c r="CE180" s="472"/>
      <c r="CF180" s="472"/>
      <c r="CG180" s="472"/>
      <c r="CH180" s="472"/>
      <c r="CI180" s="472"/>
      <c r="CJ180" s="473"/>
      <c r="CK180" s="471"/>
      <c r="CL180" s="472"/>
      <c r="CM180" s="472"/>
      <c r="CN180" s="472"/>
      <c r="CO180" s="472"/>
      <c r="CP180" s="472"/>
      <c r="CQ180" s="472"/>
      <c r="CR180" s="472"/>
      <c r="CS180" s="472"/>
      <c r="CT180" s="472"/>
      <c r="CU180" s="472"/>
      <c r="CV180" s="472"/>
      <c r="CW180" s="472"/>
      <c r="CX180" s="472"/>
      <c r="CY180" s="472"/>
      <c r="CZ180" s="472"/>
      <c r="DA180" s="472"/>
    </row>
    <row r="181" spans="1:105" s="77" customFormat="1" ht="27.75" hidden="1" customHeight="1" x14ac:dyDescent="0.25">
      <c r="A181" s="469"/>
      <c r="B181" s="469"/>
      <c r="C181" s="469"/>
      <c r="D181" s="469"/>
      <c r="E181" s="469"/>
      <c r="F181" s="469"/>
      <c r="G181" s="469"/>
      <c r="H181" s="470" t="s">
        <v>304</v>
      </c>
      <c r="I181" s="470"/>
      <c r="J181" s="470"/>
      <c r="K181" s="470"/>
      <c r="L181" s="470"/>
      <c r="M181" s="470"/>
      <c r="N181" s="470"/>
      <c r="O181" s="470"/>
      <c r="P181" s="470"/>
      <c r="Q181" s="470"/>
      <c r="R181" s="470"/>
      <c r="S181" s="470"/>
      <c r="T181" s="470"/>
      <c r="U181" s="470"/>
      <c r="V181" s="470"/>
      <c r="W181" s="470"/>
      <c r="X181" s="470"/>
      <c r="Y181" s="470"/>
      <c r="Z181" s="470"/>
      <c r="AA181" s="470"/>
      <c r="AB181" s="470"/>
      <c r="AC181" s="470"/>
      <c r="AD181" s="470"/>
      <c r="AE181" s="470"/>
      <c r="AF181" s="470"/>
      <c r="AG181" s="470"/>
      <c r="AH181" s="470"/>
      <c r="AI181" s="470"/>
      <c r="AJ181" s="471" t="s">
        <v>305</v>
      </c>
      <c r="AK181" s="472"/>
      <c r="AL181" s="472"/>
      <c r="AM181" s="472"/>
      <c r="AN181" s="472"/>
      <c r="AO181" s="472"/>
      <c r="AP181" s="472"/>
      <c r="AQ181" s="472"/>
      <c r="AR181" s="472"/>
      <c r="AS181" s="472"/>
      <c r="AT181" s="472"/>
      <c r="AU181" s="472"/>
      <c r="AV181" s="472"/>
      <c r="AW181" s="472"/>
      <c r="AX181" s="472"/>
      <c r="AY181" s="473"/>
      <c r="AZ181" s="471"/>
      <c r="BA181" s="472"/>
      <c r="BB181" s="472"/>
      <c r="BC181" s="472"/>
      <c r="BD181" s="472"/>
      <c r="BE181" s="472"/>
      <c r="BF181" s="472"/>
      <c r="BG181" s="472"/>
      <c r="BH181" s="472"/>
      <c r="BI181" s="472"/>
      <c r="BJ181" s="472"/>
      <c r="BK181" s="472"/>
      <c r="BL181" s="472"/>
      <c r="BM181" s="472"/>
      <c r="BN181" s="472"/>
      <c r="BO181" s="472"/>
      <c r="BP181" s="472"/>
      <c r="BQ181" s="472"/>
      <c r="BR181" s="472"/>
      <c r="BS181" s="473"/>
      <c r="BT181" s="471"/>
      <c r="BU181" s="472"/>
      <c r="BV181" s="472"/>
      <c r="BW181" s="472"/>
      <c r="BX181" s="472"/>
      <c r="BY181" s="472"/>
      <c r="BZ181" s="472"/>
      <c r="CA181" s="472"/>
      <c r="CB181" s="472"/>
      <c r="CC181" s="472"/>
      <c r="CD181" s="472"/>
      <c r="CE181" s="472"/>
      <c r="CF181" s="472"/>
      <c r="CG181" s="472"/>
      <c r="CH181" s="472"/>
      <c r="CI181" s="472"/>
      <c r="CJ181" s="473"/>
      <c r="CK181" s="471"/>
      <c r="CL181" s="472"/>
      <c r="CM181" s="472"/>
      <c r="CN181" s="472"/>
      <c r="CO181" s="472"/>
      <c r="CP181" s="472"/>
      <c r="CQ181" s="472"/>
      <c r="CR181" s="472"/>
      <c r="CS181" s="472"/>
      <c r="CT181" s="472"/>
      <c r="CU181" s="472"/>
      <c r="CV181" s="472"/>
      <c r="CW181" s="472"/>
      <c r="CX181" s="472"/>
      <c r="CY181" s="472"/>
      <c r="CZ181" s="472"/>
      <c r="DA181" s="472"/>
    </row>
    <row r="182" spans="1:105" s="77" customFormat="1" ht="54" hidden="1" customHeight="1" x14ac:dyDescent="0.25">
      <c r="A182" s="469"/>
      <c r="B182" s="469"/>
      <c r="C182" s="469"/>
      <c r="D182" s="469"/>
      <c r="E182" s="469"/>
      <c r="F182" s="469"/>
      <c r="G182" s="469"/>
      <c r="H182" s="470" t="s">
        <v>306</v>
      </c>
      <c r="I182" s="470"/>
      <c r="J182" s="470"/>
      <c r="K182" s="470"/>
      <c r="L182" s="470"/>
      <c r="M182" s="470"/>
      <c r="N182" s="470"/>
      <c r="O182" s="470"/>
      <c r="P182" s="470"/>
      <c r="Q182" s="470"/>
      <c r="R182" s="470"/>
      <c r="S182" s="470"/>
      <c r="T182" s="470"/>
      <c r="U182" s="470"/>
      <c r="V182" s="470"/>
      <c r="W182" s="470"/>
      <c r="X182" s="470"/>
      <c r="Y182" s="470"/>
      <c r="Z182" s="470"/>
      <c r="AA182" s="470"/>
      <c r="AB182" s="470"/>
      <c r="AC182" s="470"/>
      <c r="AD182" s="470"/>
      <c r="AE182" s="470"/>
      <c r="AF182" s="470"/>
      <c r="AG182" s="470"/>
      <c r="AH182" s="470"/>
      <c r="AI182" s="470"/>
      <c r="AJ182" s="471"/>
      <c r="AK182" s="472"/>
      <c r="AL182" s="472"/>
      <c r="AM182" s="472"/>
      <c r="AN182" s="472"/>
      <c r="AO182" s="472"/>
      <c r="AP182" s="472"/>
      <c r="AQ182" s="472"/>
      <c r="AR182" s="472"/>
      <c r="AS182" s="472"/>
      <c r="AT182" s="472"/>
      <c r="AU182" s="472"/>
      <c r="AV182" s="472"/>
      <c r="AW182" s="472"/>
      <c r="AX182" s="472"/>
      <c r="AY182" s="473"/>
      <c r="AZ182" s="471"/>
      <c r="BA182" s="472"/>
      <c r="BB182" s="472"/>
      <c r="BC182" s="472"/>
      <c r="BD182" s="472"/>
      <c r="BE182" s="472"/>
      <c r="BF182" s="472"/>
      <c r="BG182" s="472"/>
      <c r="BH182" s="472"/>
      <c r="BI182" s="472"/>
      <c r="BJ182" s="472"/>
      <c r="BK182" s="472"/>
      <c r="BL182" s="472"/>
      <c r="BM182" s="472"/>
      <c r="BN182" s="472"/>
      <c r="BO182" s="472"/>
      <c r="BP182" s="472"/>
      <c r="BQ182" s="472"/>
      <c r="BR182" s="472"/>
      <c r="BS182" s="473"/>
      <c r="BT182" s="471"/>
      <c r="BU182" s="472"/>
      <c r="BV182" s="472"/>
      <c r="BW182" s="472"/>
      <c r="BX182" s="472"/>
      <c r="BY182" s="472"/>
      <c r="BZ182" s="472"/>
      <c r="CA182" s="472"/>
      <c r="CB182" s="472"/>
      <c r="CC182" s="472"/>
      <c r="CD182" s="472"/>
      <c r="CE182" s="472"/>
      <c r="CF182" s="472"/>
      <c r="CG182" s="472"/>
      <c r="CH182" s="472"/>
      <c r="CI182" s="472"/>
      <c r="CJ182" s="473"/>
      <c r="CK182" s="471"/>
      <c r="CL182" s="472"/>
      <c r="CM182" s="472"/>
      <c r="CN182" s="472"/>
      <c r="CO182" s="472"/>
      <c r="CP182" s="472"/>
      <c r="CQ182" s="472"/>
      <c r="CR182" s="472"/>
      <c r="CS182" s="472"/>
      <c r="CT182" s="472"/>
      <c r="CU182" s="472"/>
      <c r="CV182" s="472"/>
      <c r="CW182" s="472"/>
      <c r="CX182" s="472"/>
      <c r="CY182" s="472"/>
      <c r="CZ182" s="472"/>
      <c r="DA182" s="472"/>
    </row>
    <row r="183" spans="1:105" s="77" customFormat="1" ht="15" hidden="1" customHeight="1" x14ac:dyDescent="0.25">
      <c r="A183" s="469" t="s">
        <v>272</v>
      </c>
      <c r="B183" s="469"/>
      <c r="C183" s="469"/>
      <c r="D183" s="469"/>
      <c r="E183" s="469"/>
      <c r="F183" s="469"/>
      <c r="G183" s="469"/>
      <c r="H183" s="470" t="s">
        <v>307</v>
      </c>
      <c r="I183" s="470"/>
      <c r="J183" s="470"/>
      <c r="K183" s="470"/>
      <c r="L183" s="470"/>
      <c r="M183" s="470"/>
      <c r="N183" s="470"/>
      <c r="O183" s="470"/>
      <c r="P183" s="470"/>
      <c r="Q183" s="470"/>
      <c r="R183" s="470"/>
      <c r="S183" s="470"/>
      <c r="T183" s="470"/>
      <c r="U183" s="470"/>
      <c r="V183" s="470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1" t="s">
        <v>290</v>
      </c>
      <c r="AK183" s="472"/>
      <c r="AL183" s="472"/>
      <c r="AM183" s="472"/>
      <c r="AN183" s="472"/>
      <c r="AO183" s="472"/>
      <c r="AP183" s="472"/>
      <c r="AQ183" s="472"/>
      <c r="AR183" s="472"/>
      <c r="AS183" s="472"/>
      <c r="AT183" s="472"/>
      <c r="AU183" s="472"/>
      <c r="AV183" s="472"/>
      <c r="AW183" s="472"/>
      <c r="AX183" s="472"/>
      <c r="AY183" s="473"/>
      <c r="AZ183" s="471"/>
      <c r="BA183" s="472"/>
      <c r="BB183" s="472"/>
      <c r="BC183" s="472"/>
      <c r="BD183" s="472"/>
      <c r="BE183" s="472"/>
      <c r="BF183" s="472"/>
      <c r="BG183" s="472"/>
      <c r="BH183" s="472"/>
      <c r="BI183" s="472"/>
      <c r="BJ183" s="472"/>
      <c r="BK183" s="472"/>
      <c r="BL183" s="472"/>
      <c r="BM183" s="472"/>
      <c r="BN183" s="472"/>
      <c r="BO183" s="472"/>
      <c r="BP183" s="472"/>
      <c r="BQ183" s="472"/>
      <c r="BR183" s="472"/>
      <c r="BS183" s="473"/>
      <c r="BT183" s="471"/>
      <c r="BU183" s="472"/>
      <c r="BV183" s="472"/>
      <c r="BW183" s="472"/>
      <c r="BX183" s="472"/>
      <c r="BY183" s="472"/>
      <c r="BZ183" s="472"/>
      <c r="CA183" s="472"/>
      <c r="CB183" s="472"/>
      <c r="CC183" s="472"/>
      <c r="CD183" s="472"/>
      <c r="CE183" s="472"/>
      <c r="CF183" s="472"/>
      <c r="CG183" s="472"/>
      <c r="CH183" s="472"/>
      <c r="CI183" s="472"/>
      <c r="CJ183" s="473"/>
      <c r="CK183" s="471"/>
      <c r="CL183" s="472"/>
      <c r="CM183" s="472"/>
      <c r="CN183" s="472"/>
      <c r="CO183" s="472"/>
      <c r="CP183" s="472"/>
      <c r="CQ183" s="472"/>
      <c r="CR183" s="472"/>
      <c r="CS183" s="472"/>
      <c r="CT183" s="472"/>
      <c r="CU183" s="472"/>
      <c r="CV183" s="472"/>
      <c r="CW183" s="472"/>
      <c r="CX183" s="472"/>
      <c r="CY183" s="472"/>
      <c r="CZ183" s="472"/>
      <c r="DA183" s="472"/>
    </row>
    <row r="184" spans="1:105" s="77" customFormat="1" ht="54" hidden="1" customHeight="1" x14ac:dyDescent="0.25">
      <c r="A184" s="469" t="s">
        <v>274</v>
      </c>
      <c r="B184" s="469"/>
      <c r="C184" s="469"/>
      <c r="D184" s="469"/>
      <c r="E184" s="469"/>
      <c r="F184" s="469"/>
      <c r="G184" s="469"/>
      <c r="H184" s="470" t="s">
        <v>308</v>
      </c>
      <c r="I184" s="470"/>
      <c r="J184" s="470"/>
      <c r="K184" s="470"/>
      <c r="L184" s="470"/>
      <c r="M184" s="470"/>
      <c r="N184" s="470"/>
      <c r="O184" s="470"/>
      <c r="P184" s="470"/>
      <c r="Q184" s="470"/>
      <c r="R184" s="470"/>
      <c r="S184" s="470"/>
      <c r="T184" s="470"/>
      <c r="U184" s="470"/>
      <c r="V184" s="470"/>
      <c r="W184" s="470"/>
      <c r="X184" s="470"/>
      <c r="Y184" s="470"/>
      <c r="Z184" s="470"/>
      <c r="AA184" s="470"/>
      <c r="AB184" s="470"/>
      <c r="AC184" s="470"/>
      <c r="AD184" s="470"/>
      <c r="AE184" s="470"/>
      <c r="AF184" s="470"/>
      <c r="AG184" s="470"/>
      <c r="AH184" s="470"/>
      <c r="AI184" s="470"/>
      <c r="AJ184" s="471"/>
      <c r="AK184" s="472"/>
      <c r="AL184" s="472"/>
      <c r="AM184" s="472"/>
      <c r="AN184" s="472"/>
      <c r="AO184" s="472"/>
      <c r="AP184" s="472"/>
      <c r="AQ184" s="472"/>
      <c r="AR184" s="472"/>
      <c r="AS184" s="472"/>
      <c r="AT184" s="472"/>
      <c r="AU184" s="472"/>
      <c r="AV184" s="472"/>
      <c r="AW184" s="472"/>
      <c r="AX184" s="472"/>
      <c r="AY184" s="473"/>
      <c r="AZ184" s="471"/>
      <c r="BA184" s="472"/>
      <c r="BB184" s="472"/>
      <c r="BC184" s="472"/>
      <c r="BD184" s="472"/>
      <c r="BE184" s="472"/>
      <c r="BF184" s="472"/>
      <c r="BG184" s="472"/>
      <c r="BH184" s="472"/>
      <c r="BI184" s="472"/>
      <c r="BJ184" s="472"/>
      <c r="BK184" s="472"/>
      <c r="BL184" s="472"/>
      <c r="BM184" s="472"/>
      <c r="BN184" s="472"/>
      <c r="BO184" s="472"/>
      <c r="BP184" s="472"/>
      <c r="BQ184" s="472"/>
      <c r="BR184" s="472"/>
      <c r="BS184" s="473"/>
      <c r="BT184" s="471"/>
      <c r="BU184" s="472"/>
      <c r="BV184" s="472"/>
      <c r="BW184" s="472"/>
      <c r="BX184" s="472"/>
      <c r="BY184" s="472"/>
      <c r="BZ184" s="472"/>
      <c r="CA184" s="472"/>
      <c r="CB184" s="472"/>
      <c r="CC184" s="472"/>
      <c r="CD184" s="472"/>
      <c r="CE184" s="472"/>
      <c r="CF184" s="472"/>
      <c r="CG184" s="472"/>
      <c r="CH184" s="472"/>
      <c r="CI184" s="472"/>
      <c r="CJ184" s="473"/>
      <c r="CK184" s="471"/>
      <c r="CL184" s="472"/>
      <c r="CM184" s="472"/>
      <c r="CN184" s="472"/>
      <c r="CO184" s="472"/>
      <c r="CP184" s="472"/>
      <c r="CQ184" s="472"/>
      <c r="CR184" s="472"/>
      <c r="CS184" s="472"/>
      <c r="CT184" s="472"/>
      <c r="CU184" s="472"/>
      <c r="CV184" s="472"/>
      <c r="CW184" s="472"/>
      <c r="CX184" s="472"/>
      <c r="CY184" s="472"/>
      <c r="CZ184" s="472"/>
      <c r="DA184" s="472"/>
    </row>
    <row r="185" spans="1:105" s="77" customFormat="1" ht="27.75" hidden="1" customHeight="1" x14ac:dyDescent="0.25">
      <c r="A185" s="469" t="s">
        <v>309</v>
      </c>
      <c r="B185" s="469"/>
      <c r="C185" s="469"/>
      <c r="D185" s="469"/>
      <c r="E185" s="469"/>
      <c r="F185" s="469"/>
      <c r="G185" s="469"/>
      <c r="H185" s="470" t="s">
        <v>310</v>
      </c>
      <c r="I185" s="470"/>
      <c r="J185" s="470"/>
      <c r="K185" s="470"/>
      <c r="L185" s="470"/>
      <c r="M185" s="470"/>
      <c r="N185" s="470"/>
      <c r="O185" s="470"/>
      <c r="P185" s="470"/>
      <c r="Q185" s="470"/>
      <c r="R185" s="470"/>
      <c r="S185" s="470"/>
      <c r="T185" s="470"/>
      <c r="U185" s="470"/>
      <c r="V185" s="470"/>
      <c r="W185" s="470"/>
      <c r="X185" s="470"/>
      <c r="Y185" s="470"/>
      <c r="Z185" s="470"/>
      <c r="AA185" s="470"/>
      <c r="AB185" s="470"/>
      <c r="AC185" s="470"/>
      <c r="AD185" s="470"/>
      <c r="AE185" s="470"/>
      <c r="AF185" s="470"/>
      <c r="AG185" s="470"/>
      <c r="AH185" s="470"/>
      <c r="AI185" s="470"/>
      <c r="AJ185" s="471" t="s">
        <v>204</v>
      </c>
      <c r="AK185" s="472"/>
      <c r="AL185" s="472"/>
      <c r="AM185" s="472"/>
      <c r="AN185" s="472"/>
      <c r="AO185" s="472"/>
      <c r="AP185" s="472"/>
      <c r="AQ185" s="472"/>
      <c r="AR185" s="472"/>
      <c r="AS185" s="472"/>
      <c r="AT185" s="472"/>
      <c r="AU185" s="472"/>
      <c r="AV185" s="472"/>
      <c r="AW185" s="472"/>
      <c r="AX185" s="472"/>
      <c r="AY185" s="473"/>
      <c r="AZ185" s="471"/>
      <c r="BA185" s="472"/>
      <c r="BB185" s="472"/>
      <c r="BC185" s="472"/>
      <c r="BD185" s="472"/>
      <c r="BE185" s="472"/>
      <c r="BF185" s="472"/>
      <c r="BG185" s="472"/>
      <c r="BH185" s="472"/>
      <c r="BI185" s="472"/>
      <c r="BJ185" s="472"/>
      <c r="BK185" s="472"/>
      <c r="BL185" s="472"/>
      <c r="BM185" s="472"/>
      <c r="BN185" s="472"/>
      <c r="BO185" s="472"/>
      <c r="BP185" s="472"/>
      <c r="BQ185" s="472"/>
      <c r="BR185" s="472"/>
      <c r="BS185" s="473"/>
      <c r="BT185" s="471"/>
      <c r="BU185" s="472"/>
      <c r="BV185" s="472"/>
      <c r="BW185" s="472"/>
      <c r="BX185" s="472"/>
      <c r="BY185" s="472"/>
      <c r="BZ185" s="472"/>
      <c r="CA185" s="472"/>
      <c r="CB185" s="472"/>
      <c r="CC185" s="472"/>
      <c r="CD185" s="472"/>
      <c r="CE185" s="472"/>
      <c r="CF185" s="472"/>
      <c r="CG185" s="472"/>
      <c r="CH185" s="472"/>
      <c r="CI185" s="472"/>
      <c r="CJ185" s="473"/>
      <c r="CK185" s="471"/>
      <c r="CL185" s="472"/>
      <c r="CM185" s="472"/>
      <c r="CN185" s="472"/>
      <c r="CO185" s="472"/>
      <c r="CP185" s="472"/>
      <c r="CQ185" s="472"/>
      <c r="CR185" s="472"/>
      <c r="CS185" s="472"/>
      <c r="CT185" s="472"/>
      <c r="CU185" s="472"/>
      <c r="CV185" s="472"/>
      <c r="CW185" s="472"/>
      <c r="CX185" s="472"/>
      <c r="CY185" s="472"/>
      <c r="CZ185" s="472"/>
      <c r="DA185" s="472"/>
    </row>
    <row r="186" spans="1:105" s="77" customFormat="1" ht="27.75" hidden="1" customHeight="1" x14ac:dyDescent="0.25">
      <c r="A186" s="469" t="s">
        <v>311</v>
      </c>
      <c r="B186" s="469"/>
      <c r="C186" s="469"/>
      <c r="D186" s="469"/>
      <c r="E186" s="469"/>
      <c r="F186" s="469"/>
      <c r="G186" s="469"/>
      <c r="H186" s="470" t="s">
        <v>312</v>
      </c>
      <c r="I186" s="470"/>
      <c r="J186" s="470"/>
      <c r="K186" s="470"/>
      <c r="L186" s="470"/>
      <c r="M186" s="470"/>
      <c r="N186" s="470"/>
      <c r="O186" s="470"/>
      <c r="P186" s="470"/>
      <c r="Q186" s="470"/>
      <c r="R186" s="470"/>
      <c r="S186" s="470"/>
      <c r="T186" s="470"/>
      <c r="U186" s="470"/>
      <c r="V186" s="470"/>
      <c r="W186" s="470"/>
      <c r="X186" s="470"/>
      <c r="Y186" s="470"/>
      <c r="Z186" s="470"/>
      <c r="AA186" s="470"/>
      <c r="AB186" s="470"/>
      <c r="AC186" s="470"/>
      <c r="AD186" s="470"/>
      <c r="AE186" s="470"/>
      <c r="AF186" s="470"/>
      <c r="AG186" s="470"/>
      <c r="AH186" s="470"/>
      <c r="AI186" s="470"/>
      <c r="AJ186" s="471" t="s">
        <v>207</v>
      </c>
      <c r="AK186" s="472"/>
      <c r="AL186" s="472"/>
      <c r="AM186" s="472"/>
      <c r="AN186" s="472"/>
      <c r="AO186" s="472"/>
      <c r="AP186" s="472"/>
      <c r="AQ186" s="472"/>
      <c r="AR186" s="472"/>
      <c r="AS186" s="472"/>
      <c r="AT186" s="472"/>
      <c r="AU186" s="472"/>
      <c r="AV186" s="472"/>
      <c r="AW186" s="472"/>
      <c r="AX186" s="472"/>
      <c r="AY186" s="473"/>
      <c r="AZ186" s="471"/>
      <c r="BA186" s="472"/>
      <c r="BB186" s="472"/>
      <c r="BC186" s="472"/>
      <c r="BD186" s="472"/>
      <c r="BE186" s="472"/>
      <c r="BF186" s="472"/>
      <c r="BG186" s="472"/>
      <c r="BH186" s="472"/>
      <c r="BI186" s="472"/>
      <c r="BJ186" s="472"/>
      <c r="BK186" s="472"/>
      <c r="BL186" s="472"/>
      <c r="BM186" s="472"/>
      <c r="BN186" s="472"/>
      <c r="BO186" s="472"/>
      <c r="BP186" s="472"/>
      <c r="BQ186" s="472"/>
      <c r="BR186" s="472"/>
      <c r="BS186" s="473"/>
      <c r="BT186" s="471"/>
      <c r="BU186" s="472"/>
      <c r="BV186" s="472"/>
      <c r="BW186" s="472"/>
      <c r="BX186" s="472"/>
      <c r="BY186" s="472"/>
      <c r="BZ186" s="472"/>
      <c r="CA186" s="472"/>
      <c r="CB186" s="472"/>
      <c r="CC186" s="472"/>
      <c r="CD186" s="472"/>
      <c r="CE186" s="472"/>
      <c r="CF186" s="472"/>
      <c r="CG186" s="472"/>
      <c r="CH186" s="472"/>
      <c r="CI186" s="472"/>
      <c r="CJ186" s="473"/>
      <c r="CK186" s="471"/>
      <c r="CL186" s="472"/>
      <c r="CM186" s="472"/>
      <c r="CN186" s="472"/>
      <c r="CO186" s="472"/>
      <c r="CP186" s="472"/>
      <c r="CQ186" s="472"/>
      <c r="CR186" s="472"/>
      <c r="CS186" s="472"/>
      <c r="CT186" s="472"/>
      <c r="CU186" s="472"/>
      <c r="CV186" s="472"/>
      <c r="CW186" s="472"/>
      <c r="CX186" s="472"/>
      <c r="CY186" s="472"/>
      <c r="CZ186" s="472"/>
      <c r="DA186" s="472"/>
    </row>
    <row r="187" spans="1:105" s="77" customFormat="1" ht="40.5" hidden="1" customHeight="1" x14ac:dyDescent="0.25">
      <c r="A187" s="469" t="s">
        <v>313</v>
      </c>
      <c r="B187" s="469"/>
      <c r="C187" s="469"/>
      <c r="D187" s="469"/>
      <c r="E187" s="469"/>
      <c r="F187" s="469"/>
      <c r="G187" s="469"/>
      <c r="H187" s="470" t="s">
        <v>314</v>
      </c>
      <c r="I187" s="470"/>
      <c r="J187" s="470"/>
      <c r="K187" s="470"/>
      <c r="L187" s="470"/>
      <c r="M187" s="470"/>
      <c r="N187" s="470"/>
      <c r="O187" s="470"/>
      <c r="P187" s="470"/>
      <c r="Q187" s="470"/>
      <c r="R187" s="470"/>
      <c r="S187" s="470"/>
      <c r="T187" s="470"/>
      <c r="U187" s="470"/>
      <c r="V187" s="470"/>
      <c r="W187" s="470"/>
      <c r="X187" s="470"/>
      <c r="Y187" s="470"/>
      <c r="Z187" s="470"/>
      <c r="AA187" s="470"/>
      <c r="AB187" s="470"/>
      <c r="AC187" s="470"/>
      <c r="AD187" s="470"/>
      <c r="AE187" s="470"/>
      <c r="AF187" s="470"/>
      <c r="AG187" s="470"/>
      <c r="AH187" s="470"/>
      <c r="AI187" s="470"/>
      <c r="AJ187" s="471"/>
      <c r="AK187" s="472"/>
      <c r="AL187" s="472"/>
      <c r="AM187" s="472"/>
      <c r="AN187" s="472"/>
      <c r="AO187" s="472"/>
      <c r="AP187" s="472"/>
      <c r="AQ187" s="472"/>
      <c r="AR187" s="472"/>
      <c r="AS187" s="472"/>
      <c r="AT187" s="472"/>
      <c r="AU187" s="472"/>
      <c r="AV187" s="472"/>
      <c r="AW187" s="472"/>
      <c r="AX187" s="472"/>
      <c r="AY187" s="473"/>
      <c r="AZ187" s="471"/>
      <c r="BA187" s="472"/>
      <c r="BB187" s="472"/>
      <c r="BC187" s="472"/>
      <c r="BD187" s="472"/>
      <c r="BE187" s="472"/>
      <c r="BF187" s="472"/>
      <c r="BG187" s="472"/>
      <c r="BH187" s="472"/>
      <c r="BI187" s="472"/>
      <c r="BJ187" s="472"/>
      <c r="BK187" s="472"/>
      <c r="BL187" s="472"/>
      <c r="BM187" s="472"/>
      <c r="BN187" s="472"/>
      <c r="BO187" s="472"/>
      <c r="BP187" s="472"/>
      <c r="BQ187" s="472"/>
      <c r="BR187" s="472"/>
      <c r="BS187" s="473"/>
      <c r="BT187" s="471"/>
      <c r="BU187" s="472"/>
      <c r="BV187" s="472"/>
      <c r="BW187" s="472"/>
      <c r="BX187" s="472"/>
      <c r="BY187" s="472"/>
      <c r="BZ187" s="472"/>
      <c r="CA187" s="472"/>
      <c r="CB187" s="472"/>
      <c r="CC187" s="472"/>
      <c r="CD187" s="472"/>
      <c r="CE187" s="472"/>
      <c r="CF187" s="472"/>
      <c r="CG187" s="472"/>
      <c r="CH187" s="472"/>
      <c r="CI187" s="472"/>
      <c r="CJ187" s="473"/>
      <c r="CK187" s="471"/>
      <c r="CL187" s="472"/>
      <c r="CM187" s="472"/>
      <c r="CN187" s="472"/>
      <c r="CO187" s="472"/>
      <c r="CP187" s="472"/>
      <c r="CQ187" s="472"/>
      <c r="CR187" s="472"/>
      <c r="CS187" s="472"/>
      <c r="CT187" s="472"/>
      <c r="CU187" s="472"/>
      <c r="CV187" s="472"/>
      <c r="CW187" s="472"/>
      <c r="CX187" s="472"/>
      <c r="CY187" s="472"/>
      <c r="CZ187" s="472"/>
      <c r="DA187" s="472"/>
    </row>
    <row r="188" spans="1:105" s="77" customFormat="1" ht="27.75" hidden="1" customHeight="1" x14ac:dyDescent="0.25">
      <c r="A188" s="469" t="s">
        <v>275</v>
      </c>
      <c r="B188" s="469"/>
      <c r="C188" s="469"/>
      <c r="D188" s="469"/>
      <c r="E188" s="469"/>
      <c r="F188" s="469"/>
      <c r="G188" s="469"/>
      <c r="H188" s="470" t="s">
        <v>315</v>
      </c>
      <c r="I188" s="470"/>
      <c r="J188" s="470"/>
      <c r="K188" s="470"/>
      <c r="L188" s="470"/>
      <c r="M188" s="470"/>
      <c r="N188" s="470"/>
      <c r="O188" s="470"/>
      <c r="P188" s="470"/>
      <c r="Q188" s="470"/>
      <c r="R188" s="470"/>
      <c r="S188" s="470"/>
      <c r="T188" s="470"/>
      <c r="U188" s="470"/>
      <c r="V188" s="470"/>
      <c r="W188" s="470"/>
      <c r="X188" s="470"/>
      <c r="Y188" s="470"/>
      <c r="Z188" s="470"/>
      <c r="AA188" s="470"/>
      <c r="AB188" s="470"/>
      <c r="AC188" s="470"/>
      <c r="AD188" s="470"/>
      <c r="AE188" s="470"/>
      <c r="AF188" s="470"/>
      <c r="AG188" s="470"/>
      <c r="AH188" s="470"/>
      <c r="AI188" s="470"/>
      <c r="AJ188" s="471" t="s">
        <v>290</v>
      </c>
      <c r="AK188" s="472"/>
      <c r="AL188" s="472"/>
      <c r="AM188" s="472"/>
      <c r="AN188" s="472"/>
      <c r="AO188" s="472"/>
      <c r="AP188" s="472"/>
      <c r="AQ188" s="472"/>
      <c r="AR188" s="472"/>
      <c r="AS188" s="472"/>
      <c r="AT188" s="472"/>
      <c r="AU188" s="472"/>
      <c r="AV188" s="472"/>
      <c r="AW188" s="472"/>
      <c r="AX188" s="472"/>
      <c r="AY188" s="473"/>
      <c r="AZ188" s="471"/>
      <c r="BA188" s="472"/>
      <c r="BB188" s="472"/>
      <c r="BC188" s="472"/>
      <c r="BD188" s="472"/>
      <c r="BE188" s="472"/>
      <c r="BF188" s="472"/>
      <c r="BG188" s="472"/>
      <c r="BH188" s="472"/>
      <c r="BI188" s="472"/>
      <c r="BJ188" s="472"/>
      <c r="BK188" s="472"/>
      <c r="BL188" s="472"/>
      <c r="BM188" s="472"/>
      <c r="BN188" s="472"/>
      <c r="BO188" s="472"/>
      <c r="BP188" s="472"/>
      <c r="BQ188" s="472"/>
      <c r="BR188" s="472"/>
      <c r="BS188" s="473"/>
      <c r="BT188" s="471"/>
      <c r="BU188" s="472"/>
      <c r="BV188" s="472"/>
      <c r="BW188" s="472"/>
      <c r="BX188" s="472"/>
      <c r="BY188" s="472"/>
      <c r="BZ188" s="472"/>
      <c r="CA188" s="472"/>
      <c r="CB188" s="472"/>
      <c r="CC188" s="472"/>
      <c r="CD188" s="472"/>
      <c r="CE188" s="472"/>
      <c r="CF188" s="472"/>
      <c r="CG188" s="472"/>
      <c r="CH188" s="472"/>
      <c r="CI188" s="472"/>
      <c r="CJ188" s="473"/>
      <c r="CK188" s="471"/>
      <c r="CL188" s="472"/>
      <c r="CM188" s="472"/>
      <c r="CN188" s="472"/>
      <c r="CO188" s="472"/>
      <c r="CP188" s="472"/>
      <c r="CQ188" s="472"/>
      <c r="CR188" s="472"/>
      <c r="CS188" s="472"/>
      <c r="CT188" s="472"/>
      <c r="CU188" s="472"/>
      <c r="CV188" s="472"/>
      <c r="CW188" s="472"/>
      <c r="CX188" s="472"/>
      <c r="CY188" s="472"/>
      <c r="CZ188" s="472"/>
      <c r="DA188" s="472"/>
    </row>
    <row r="189" spans="1:105" s="77" customFormat="1" ht="15" hidden="1" customHeight="1" x14ac:dyDescent="0.25">
      <c r="A189" s="469"/>
      <c r="B189" s="469"/>
      <c r="C189" s="469"/>
      <c r="D189" s="469"/>
      <c r="E189" s="469"/>
      <c r="F189" s="469"/>
      <c r="G189" s="469"/>
      <c r="H189" s="470" t="s">
        <v>180</v>
      </c>
      <c r="I189" s="470"/>
      <c r="J189" s="470"/>
      <c r="K189" s="470"/>
      <c r="L189" s="470"/>
      <c r="M189" s="470"/>
      <c r="N189" s="470"/>
      <c r="O189" s="470"/>
      <c r="P189" s="470"/>
      <c r="Q189" s="470"/>
      <c r="R189" s="470"/>
      <c r="S189" s="470"/>
      <c r="T189" s="470"/>
      <c r="U189" s="470"/>
      <c r="V189" s="470"/>
      <c r="W189" s="470"/>
      <c r="X189" s="470"/>
      <c r="Y189" s="470"/>
      <c r="Z189" s="470"/>
      <c r="AA189" s="470"/>
      <c r="AB189" s="470"/>
      <c r="AC189" s="470"/>
      <c r="AD189" s="470"/>
      <c r="AE189" s="470"/>
      <c r="AF189" s="470"/>
      <c r="AG189" s="470"/>
      <c r="AH189" s="470"/>
      <c r="AI189" s="470"/>
      <c r="AJ189" s="471"/>
      <c r="AK189" s="472"/>
      <c r="AL189" s="472"/>
      <c r="AM189" s="472"/>
      <c r="AN189" s="472"/>
      <c r="AO189" s="472"/>
      <c r="AP189" s="472"/>
      <c r="AQ189" s="472"/>
      <c r="AR189" s="472"/>
      <c r="AS189" s="472"/>
      <c r="AT189" s="472"/>
      <c r="AU189" s="472"/>
      <c r="AV189" s="472"/>
      <c r="AW189" s="472"/>
      <c r="AX189" s="472"/>
      <c r="AY189" s="473"/>
      <c r="AZ189" s="471"/>
      <c r="BA189" s="472"/>
      <c r="BB189" s="472"/>
      <c r="BC189" s="472"/>
      <c r="BD189" s="472"/>
      <c r="BE189" s="472"/>
      <c r="BF189" s="472"/>
      <c r="BG189" s="472"/>
      <c r="BH189" s="472"/>
      <c r="BI189" s="472"/>
      <c r="BJ189" s="472"/>
      <c r="BK189" s="472"/>
      <c r="BL189" s="472"/>
      <c r="BM189" s="472"/>
      <c r="BN189" s="472"/>
      <c r="BO189" s="472"/>
      <c r="BP189" s="472"/>
      <c r="BQ189" s="472"/>
      <c r="BR189" s="472"/>
      <c r="BS189" s="473"/>
      <c r="BT189" s="471"/>
      <c r="BU189" s="472"/>
      <c r="BV189" s="472"/>
      <c r="BW189" s="472"/>
      <c r="BX189" s="472"/>
      <c r="BY189" s="472"/>
      <c r="BZ189" s="472"/>
      <c r="CA189" s="472"/>
      <c r="CB189" s="472"/>
      <c r="CC189" s="472"/>
      <c r="CD189" s="472"/>
      <c r="CE189" s="472"/>
      <c r="CF189" s="472"/>
      <c r="CG189" s="472"/>
      <c r="CH189" s="472"/>
      <c r="CI189" s="472"/>
      <c r="CJ189" s="473"/>
      <c r="CK189" s="471"/>
      <c r="CL189" s="472"/>
      <c r="CM189" s="472"/>
      <c r="CN189" s="472"/>
      <c r="CO189" s="472"/>
      <c r="CP189" s="472"/>
      <c r="CQ189" s="472"/>
      <c r="CR189" s="472"/>
      <c r="CS189" s="472"/>
      <c r="CT189" s="472"/>
      <c r="CU189" s="472"/>
      <c r="CV189" s="472"/>
      <c r="CW189" s="472"/>
      <c r="CX189" s="472"/>
      <c r="CY189" s="472"/>
      <c r="CZ189" s="472"/>
      <c r="DA189" s="472"/>
    </row>
    <row r="190" spans="1:105" s="77" customFormat="1" ht="27.75" hidden="1" customHeight="1" x14ac:dyDescent="0.25">
      <c r="A190" s="469" t="s">
        <v>316</v>
      </c>
      <c r="B190" s="469"/>
      <c r="C190" s="469"/>
      <c r="D190" s="469"/>
      <c r="E190" s="469"/>
      <c r="F190" s="469"/>
      <c r="G190" s="469"/>
      <c r="H190" s="470" t="s">
        <v>317</v>
      </c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0"/>
      <c r="Y190" s="470"/>
      <c r="Z190" s="470"/>
      <c r="AA190" s="470"/>
      <c r="AB190" s="470"/>
      <c r="AC190" s="470"/>
      <c r="AD190" s="470"/>
      <c r="AE190" s="470"/>
      <c r="AF190" s="470"/>
      <c r="AG190" s="470"/>
      <c r="AH190" s="470"/>
      <c r="AI190" s="470"/>
      <c r="AJ190" s="471" t="s">
        <v>290</v>
      </c>
      <c r="AK190" s="472"/>
      <c r="AL190" s="472"/>
      <c r="AM190" s="472"/>
      <c r="AN190" s="472"/>
      <c r="AO190" s="472"/>
      <c r="AP190" s="472"/>
      <c r="AQ190" s="472"/>
      <c r="AR190" s="472"/>
      <c r="AS190" s="472"/>
      <c r="AT190" s="472"/>
      <c r="AU190" s="472"/>
      <c r="AV190" s="472"/>
      <c r="AW190" s="472"/>
      <c r="AX190" s="472"/>
      <c r="AY190" s="473"/>
      <c r="AZ190" s="471"/>
      <c r="BA190" s="472"/>
      <c r="BB190" s="472"/>
      <c r="BC190" s="472"/>
      <c r="BD190" s="472"/>
      <c r="BE190" s="472"/>
      <c r="BF190" s="472"/>
      <c r="BG190" s="472"/>
      <c r="BH190" s="472"/>
      <c r="BI190" s="472"/>
      <c r="BJ190" s="472"/>
      <c r="BK190" s="472"/>
      <c r="BL190" s="472"/>
      <c r="BM190" s="472"/>
      <c r="BN190" s="472"/>
      <c r="BO190" s="472"/>
      <c r="BP190" s="472"/>
      <c r="BQ190" s="472"/>
      <c r="BR190" s="472"/>
      <c r="BS190" s="473"/>
      <c r="BT190" s="471"/>
      <c r="BU190" s="472"/>
      <c r="BV190" s="472"/>
      <c r="BW190" s="472"/>
      <c r="BX190" s="472"/>
      <c r="BY190" s="472"/>
      <c r="BZ190" s="472"/>
      <c r="CA190" s="472"/>
      <c r="CB190" s="472"/>
      <c r="CC190" s="472"/>
      <c r="CD190" s="472"/>
      <c r="CE190" s="472"/>
      <c r="CF190" s="472"/>
      <c r="CG190" s="472"/>
      <c r="CH190" s="472"/>
      <c r="CI190" s="472"/>
      <c r="CJ190" s="473"/>
      <c r="CK190" s="471"/>
      <c r="CL190" s="472"/>
      <c r="CM190" s="472"/>
      <c r="CN190" s="472"/>
      <c r="CO190" s="472"/>
      <c r="CP190" s="472"/>
      <c r="CQ190" s="472"/>
      <c r="CR190" s="472"/>
      <c r="CS190" s="472"/>
      <c r="CT190" s="472"/>
      <c r="CU190" s="472"/>
      <c r="CV190" s="472"/>
      <c r="CW190" s="472"/>
      <c r="CX190" s="472"/>
      <c r="CY190" s="472"/>
      <c r="CZ190" s="472"/>
      <c r="DA190" s="472"/>
    </row>
    <row r="191" spans="1:105" s="77" customFormat="1" ht="27.75" hidden="1" customHeight="1" x14ac:dyDescent="0.25">
      <c r="A191" s="469" t="s">
        <v>318</v>
      </c>
      <c r="B191" s="469"/>
      <c r="C191" s="469"/>
      <c r="D191" s="469"/>
      <c r="E191" s="469"/>
      <c r="F191" s="469"/>
      <c r="G191" s="469"/>
      <c r="H191" s="470" t="s">
        <v>319</v>
      </c>
      <c r="I191" s="470"/>
      <c r="J191" s="470"/>
      <c r="K191" s="470"/>
      <c r="L191" s="470"/>
      <c r="M191" s="470"/>
      <c r="N191" s="470"/>
      <c r="O191" s="470"/>
      <c r="P191" s="470"/>
      <c r="Q191" s="470"/>
      <c r="R191" s="470"/>
      <c r="S191" s="470"/>
      <c r="T191" s="470"/>
      <c r="U191" s="470"/>
      <c r="V191" s="470"/>
      <c r="W191" s="470"/>
      <c r="X191" s="470"/>
      <c r="Y191" s="470"/>
      <c r="Z191" s="470"/>
      <c r="AA191" s="470"/>
      <c r="AB191" s="470"/>
      <c r="AC191" s="470"/>
      <c r="AD191" s="470"/>
      <c r="AE191" s="470"/>
      <c r="AF191" s="470"/>
      <c r="AG191" s="470"/>
      <c r="AH191" s="470"/>
      <c r="AI191" s="470"/>
      <c r="AJ191" s="471" t="s">
        <v>290</v>
      </c>
      <c r="AK191" s="472"/>
      <c r="AL191" s="472"/>
      <c r="AM191" s="472"/>
      <c r="AN191" s="472"/>
      <c r="AO191" s="472"/>
      <c r="AP191" s="472"/>
      <c r="AQ191" s="472"/>
      <c r="AR191" s="472"/>
      <c r="AS191" s="472"/>
      <c r="AT191" s="472"/>
      <c r="AU191" s="472"/>
      <c r="AV191" s="472"/>
      <c r="AW191" s="472"/>
      <c r="AX191" s="472"/>
      <c r="AY191" s="473"/>
      <c r="AZ191" s="471"/>
      <c r="BA191" s="472"/>
      <c r="BB191" s="472"/>
      <c r="BC191" s="472"/>
      <c r="BD191" s="472"/>
      <c r="BE191" s="472"/>
      <c r="BF191" s="472"/>
      <c r="BG191" s="472"/>
      <c r="BH191" s="472"/>
      <c r="BI191" s="472"/>
      <c r="BJ191" s="472"/>
      <c r="BK191" s="472"/>
      <c r="BL191" s="472"/>
      <c r="BM191" s="472"/>
      <c r="BN191" s="472"/>
      <c r="BO191" s="472"/>
      <c r="BP191" s="472"/>
      <c r="BQ191" s="472"/>
      <c r="BR191" s="472"/>
      <c r="BS191" s="473"/>
      <c r="BT191" s="471"/>
      <c r="BU191" s="472"/>
      <c r="BV191" s="472"/>
      <c r="BW191" s="472"/>
      <c r="BX191" s="472"/>
      <c r="BY191" s="472"/>
      <c r="BZ191" s="472"/>
      <c r="CA191" s="472"/>
      <c r="CB191" s="472"/>
      <c r="CC191" s="472"/>
      <c r="CD191" s="472"/>
      <c r="CE191" s="472"/>
      <c r="CF191" s="472"/>
      <c r="CG191" s="472"/>
      <c r="CH191" s="472"/>
      <c r="CI191" s="472"/>
      <c r="CJ191" s="473"/>
      <c r="CK191" s="471"/>
      <c r="CL191" s="472"/>
      <c r="CM191" s="472"/>
      <c r="CN191" s="472"/>
      <c r="CO191" s="472"/>
      <c r="CP191" s="472"/>
      <c r="CQ191" s="472"/>
      <c r="CR191" s="472"/>
      <c r="CS191" s="472"/>
      <c r="CT191" s="472"/>
      <c r="CU191" s="472"/>
      <c r="CV191" s="472"/>
      <c r="CW191" s="472"/>
      <c r="CX191" s="472"/>
      <c r="CY191" s="472"/>
      <c r="CZ191" s="472"/>
      <c r="DA191" s="472"/>
    </row>
    <row r="192" spans="1:105" s="77" customFormat="1" ht="40.5" hidden="1" customHeight="1" x14ac:dyDescent="0.25">
      <c r="A192" s="469" t="s">
        <v>320</v>
      </c>
      <c r="B192" s="469"/>
      <c r="C192" s="469"/>
      <c r="D192" s="469"/>
      <c r="E192" s="469"/>
      <c r="F192" s="469"/>
      <c r="G192" s="469"/>
      <c r="H192" s="470" t="s">
        <v>321</v>
      </c>
      <c r="I192" s="470"/>
      <c r="J192" s="470"/>
      <c r="K192" s="470"/>
      <c r="L192" s="470"/>
      <c r="M192" s="470"/>
      <c r="N192" s="470"/>
      <c r="O192" s="470"/>
      <c r="P192" s="470"/>
      <c r="Q192" s="470"/>
      <c r="R192" s="470"/>
      <c r="S192" s="470"/>
      <c r="T192" s="470"/>
      <c r="U192" s="470"/>
      <c r="V192" s="470"/>
      <c r="W192" s="470"/>
      <c r="X192" s="470"/>
      <c r="Y192" s="470"/>
      <c r="Z192" s="470"/>
      <c r="AA192" s="470"/>
      <c r="AB192" s="470"/>
      <c r="AC192" s="470"/>
      <c r="AD192" s="470"/>
      <c r="AE192" s="470"/>
      <c r="AF192" s="470"/>
      <c r="AG192" s="470"/>
      <c r="AH192" s="470"/>
      <c r="AI192" s="470"/>
      <c r="AJ192" s="471" t="s">
        <v>290</v>
      </c>
      <c r="AK192" s="472"/>
      <c r="AL192" s="472"/>
      <c r="AM192" s="472"/>
      <c r="AN192" s="472"/>
      <c r="AO192" s="472"/>
      <c r="AP192" s="472"/>
      <c r="AQ192" s="472"/>
      <c r="AR192" s="472"/>
      <c r="AS192" s="472"/>
      <c r="AT192" s="472"/>
      <c r="AU192" s="472"/>
      <c r="AV192" s="472"/>
      <c r="AW192" s="472"/>
      <c r="AX192" s="472"/>
      <c r="AY192" s="473"/>
      <c r="AZ192" s="471"/>
      <c r="BA192" s="472"/>
      <c r="BB192" s="472"/>
      <c r="BC192" s="472"/>
      <c r="BD192" s="472"/>
      <c r="BE192" s="472"/>
      <c r="BF192" s="472"/>
      <c r="BG192" s="472"/>
      <c r="BH192" s="472"/>
      <c r="BI192" s="472"/>
      <c r="BJ192" s="472"/>
      <c r="BK192" s="472"/>
      <c r="BL192" s="472"/>
      <c r="BM192" s="472"/>
      <c r="BN192" s="472"/>
      <c r="BO192" s="472"/>
      <c r="BP192" s="472"/>
      <c r="BQ192" s="472"/>
      <c r="BR192" s="472"/>
      <c r="BS192" s="473"/>
      <c r="BT192" s="471"/>
      <c r="BU192" s="472"/>
      <c r="BV192" s="472"/>
      <c r="BW192" s="472"/>
      <c r="BX192" s="472"/>
      <c r="BY192" s="472"/>
      <c r="BZ192" s="472"/>
      <c r="CA192" s="472"/>
      <c r="CB192" s="472"/>
      <c r="CC192" s="472"/>
      <c r="CD192" s="472"/>
      <c r="CE192" s="472"/>
      <c r="CF192" s="472"/>
      <c r="CG192" s="472"/>
      <c r="CH192" s="472"/>
      <c r="CI192" s="472"/>
      <c r="CJ192" s="473"/>
      <c r="CK192" s="471"/>
      <c r="CL192" s="472"/>
      <c r="CM192" s="472"/>
      <c r="CN192" s="472"/>
      <c r="CO192" s="472"/>
      <c r="CP192" s="472"/>
      <c r="CQ192" s="472"/>
      <c r="CR192" s="472"/>
      <c r="CS192" s="472"/>
      <c r="CT192" s="472"/>
      <c r="CU192" s="472"/>
      <c r="CV192" s="472"/>
      <c r="CW192" s="472"/>
      <c r="CX192" s="472"/>
      <c r="CY192" s="472"/>
      <c r="CZ192" s="472"/>
      <c r="DA192" s="472"/>
    </row>
    <row r="193" spans="1:105" s="77" customFormat="1" ht="27.75" hidden="1" customHeight="1" x14ac:dyDescent="0.25">
      <c r="A193" s="469" t="s">
        <v>278</v>
      </c>
      <c r="B193" s="469"/>
      <c r="C193" s="469"/>
      <c r="D193" s="469"/>
      <c r="E193" s="469"/>
      <c r="F193" s="469"/>
      <c r="G193" s="469"/>
      <c r="H193" s="470" t="s">
        <v>322</v>
      </c>
      <c r="I193" s="470"/>
      <c r="J193" s="470"/>
      <c r="K193" s="470"/>
      <c r="L193" s="470"/>
      <c r="M193" s="470"/>
      <c r="N193" s="470"/>
      <c r="O193" s="470"/>
      <c r="P193" s="470"/>
      <c r="Q193" s="470"/>
      <c r="R193" s="470"/>
      <c r="S193" s="470"/>
      <c r="T193" s="470"/>
      <c r="U193" s="470"/>
      <c r="V193" s="470"/>
      <c r="W193" s="470"/>
      <c r="X193" s="470"/>
      <c r="Y193" s="470"/>
      <c r="Z193" s="470"/>
      <c r="AA193" s="470"/>
      <c r="AB193" s="470"/>
      <c r="AC193" s="470"/>
      <c r="AD193" s="470"/>
      <c r="AE193" s="470"/>
      <c r="AF193" s="470"/>
      <c r="AG193" s="470"/>
      <c r="AH193" s="470"/>
      <c r="AI193" s="470"/>
      <c r="AJ193" s="471"/>
      <c r="AK193" s="472"/>
      <c r="AL193" s="472"/>
      <c r="AM193" s="472"/>
      <c r="AN193" s="472"/>
      <c r="AO193" s="472"/>
      <c r="AP193" s="472"/>
      <c r="AQ193" s="472"/>
      <c r="AR193" s="472"/>
      <c r="AS193" s="472"/>
      <c r="AT193" s="472"/>
      <c r="AU193" s="472"/>
      <c r="AV193" s="472"/>
      <c r="AW193" s="472"/>
      <c r="AX193" s="472"/>
      <c r="AY193" s="473"/>
      <c r="AZ193" s="471"/>
      <c r="BA193" s="472"/>
      <c r="BB193" s="472"/>
      <c r="BC193" s="472"/>
      <c r="BD193" s="472"/>
      <c r="BE193" s="472"/>
      <c r="BF193" s="472"/>
      <c r="BG193" s="472"/>
      <c r="BH193" s="472"/>
      <c r="BI193" s="472"/>
      <c r="BJ193" s="472"/>
      <c r="BK193" s="472"/>
      <c r="BL193" s="472"/>
      <c r="BM193" s="472"/>
      <c r="BN193" s="472"/>
      <c r="BO193" s="472"/>
      <c r="BP193" s="472"/>
      <c r="BQ193" s="472"/>
      <c r="BR193" s="472"/>
      <c r="BS193" s="473"/>
      <c r="BT193" s="471"/>
      <c r="BU193" s="472"/>
      <c r="BV193" s="472"/>
      <c r="BW193" s="472"/>
      <c r="BX193" s="472"/>
      <c r="BY193" s="472"/>
      <c r="BZ193" s="472"/>
      <c r="CA193" s="472"/>
      <c r="CB193" s="472"/>
      <c r="CC193" s="472"/>
      <c r="CD193" s="472"/>
      <c r="CE193" s="472"/>
      <c r="CF193" s="472"/>
      <c r="CG193" s="472"/>
      <c r="CH193" s="472"/>
      <c r="CI193" s="472"/>
      <c r="CJ193" s="473"/>
      <c r="CK193" s="471"/>
      <c r="CL193" s="472"/>
      <c r="CM193" s="472"/>
      <c r="CN193" s="472"/>
      <c r="CO193" s="472"/>
      <c r="CP193" s="472"/>
      <c r="CQ193" s="472"/>
      <c r="CR193" s="472"/>
      <c r="CS193" s="472"/>
      <c r="CT193" s="472"/>
      <c r="CU193" s="472"/>
      <c r="CV193" s="472"/>
      <c r="CW193" s="472"/>
      <c r="CX193" s="472"/>
      <c r="CY193" s="472"/>
      <c r="CZ193" s="472"/>
      <c r="DA193" s="472"/>
    </row>
    <row r="194" spans="1:105" s="77" customFormat="1" ht="15" hidden="1" customHeight="1" x14ac:dyDescent="0.25">
      <c r="A194" s="469"/>
      <c r="B194" s="469"/>
      <c r="C194" s="469"/>
      <c r="D194" s="469"/>
      <c r="E194" s="469"/>
      <c r="F194" s="469"/>
      <c r="G194" s="469"/>
      <c r="H194" s="470" t="s">
        <v>180</v>
      </c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  <c r="Y194" s="470"/>
      <c r="Z194" s="470"/>
      <c r="AA194" s="470"/>
      <c r="AB194" s="470"/>
      <c r="AC194" s="470"/>
      <c r="AD194" s="470"/>
      <c r="AE194" s="470"/>
      <c r="AF194" s="470"/>
      <c r="AG194" s="470"/>
      <c r="AH194" s="470"/>
      <c r="AI194" s="470"/>
      <c r="AJ194" s="471"/>
      <c r="AK194" s="472"/>
      <c r="AL194" s="472"/>
      <c r="AM194" s="472"/>
      <c r="AN194" s="472"/>
      <c r="AO194" s="472"/>
      <c r="AP194" s="472"/>
      <c r="AQ194" s="472"/>
      <c r="AR194" s="472"/>
      <c r="AS194" s="472"/>
      <c r="AT194" s="472"/>
      <c r="AU194" s="472"/>
      <c r="AV194" s="472"/>
      <c r="AW194" s="472"/>
      <c r="AX194" s="472"/>
      <c r="AY194" s="473"/>
      <c r="AZ194" s="471"/>
      <c r="BA194" s="472"/>
      <c r="BB194" s="472"/>
      <c r="BC194" s="472"/>
      <c r="BD194" s="472"/>
      <c r="BE194" s="472"/>
      <c r="BF194" s="472"/>
      <c r="BG194" s="472"/>
      <c r="BH194" s="472"/>
      <c r="BI194" s="472"/>
      <c r="BJ194" s="472"/>
      <c r="BK194" s="472"/>
      <c r="BL194" s="472"/>
      <c r="BM194" s="472"/>
      <c r="BN194" s="472"/>
      <c r="BO194" s="472"/>
      <c r="BP194" s="472"/>
      <c r="BQ194" s="472"/>
      <c r="BR194" s="472"/>
      <c r="BS194" s="473"/>
      <c r="BT194" s="471"/>
      <c r="BU194" s="472"/>
      <c r="BV194" s="472"/>
      <c r="BW194" s="472"/>
      <c r="BX194" s="472"/>
      <c r="BY194" s="472"/>
      <c r="BZ194" s="472"/>
      <c r="CA194" s="472"/>
      <c r="CB194" s="472"/>
      <c r="CC194" s="472"/>
      <c r="CD194" s="472"/>
      <c r="CE194" s="472"/>
      <c r="CF194" s="472"/>
      <c r="CG194" s="472"/>
      <c r="CH194" s="472"/>
      <c r="CI194" s="472"/>
      <c r="CJ194" s="473"/>
      <c r="CK194" s="471"/>
      <c r="CL194" s="472"/>
      <c r="CM194" s="472"/>
      <c r="CN194" s="472"/>
      <c r="CO194" s="472"/>
      <c r="CP194" s="472"/>
      <c r="CQ194" s="472"/>
      <c r="CR194" s="472"/>
      <c r="CS194" s="472"/>
      <c r="CT194" s="472"/>
      <c r="CU194" s="472"/>
      <c r="CV194" s="472"/>
      <c r="CW194" s="472"/>
      <c r="CX194" s="472"/>
      <c r="CY194" s="472"/>
      <c r="CZ194" s="472"/>
      <c r="DA194" s="472"/>
    </row>
    <row r="195" spans="1:105" s="77" customFormat="1" ht="27.75" hidden="1" customHeight="1" x14ac:dyDescent="0.25">
      <c r="A195" s="469" t="s">
        <v>323</v>
      </c>
      <c r="B195" s="469"/>
      <c r="C195" s="469"/>
      <c r="D195" s="469"/>
      <c r="E195" s="469"/>
      <c r="F195" s="469"/>
      <c r="G195" s="469"/>
      <c r="H195" s="470" t="s">
        <v>324</v>
      </c>
      <c r="I195" s="470"/>
      <c r="J195" s="470"/>
      <c r="K195" s="470"/>
      <c r="L195" s="470"/>
      <c r="M195" s="470"/>
      <c r="N195" s="470"/>
      <c r="O195" s="470"/>
      <c r="P195" s="470"/>
      <c r="Q195" s="470"/>
      <c r="R195" s="470"/>
      <c r="S195" s="470"/>
      <c r="T195" s="470"/>
      <c r="U195" s="470"/>
      <c r="V195" s="470"/>
      <c r="W195" s="470"/>
      <c r="X195" s="470"/>
      <c r="Y195" s="470"/>
      <c r="Z195" s="470"/>
      <c r="AA195" s="470"/>
      <c r="AB195" s="470"/>
      <c r="AC195" s="470"/>
      <c r="AD195" s="470"/>
      <c r="AE195" s="470"/>
      <c r="AF195" s="470"/>
      <c r="AG195" s="470"/>
      <c r="AH195" s="470"/>
      <c r="AI195" s="470"/>
      <c r="AJ195" s="471" t="s">
        <v>290</v>
      </c>
      <c r="AK195" s="472"/>
      <c r="AL195" s="472"/>
      <c r="AM195" s="472"/>
      <c r="AN195" s="472"/>
      <c r="AO195" s="472"/>
      <c r="AP195" s="472"/>
      <c r="AQ195" s="472"/>
      <c r="AR195" s="472"/>
      <c r="AS195" s="472"/>
      <c r="AT195" s="472"/>
      <c r="AU195" s="472"/>
      <c r="AV195" s="472"/>
      <c r="AW195" s="472"/>
      <c r="AX195" s="472"/>
      <c r="AY195" s="473"/>
      <c r="AZ195" s="471"/>
      <c r="BA195" s="472"/>
      <c r="BB195" s="472"/>
      <c r="BC195" s="472"/>
      <c r="BD195" s="472"/>
      <c r="BE195" s="472"/>
      <c r="BF195" s="472"/>
      <c r="BG195" s="472"/>
      <c r="BH195" s="472"/>
      <c r="BI195" s="472"/>
      <c r="BJ195" s="472"/>
      <c r="BK195" s="472"/>
      <c r="BL195" s="472"/>
      <c r="BM195" s="472"/>
      <c r="BN195" s="472"/>
      <c r="BO195" s="472"/>
      <c r="BP195" s="472"/>
      <c r="BQ195" s="472"/>
      <c r="BR195" s="472"/>
      <c r="BS195" s="473"/>
      <c r="BT195" s="471"/>
      <c r="BU195" s="472"/>
      <c r="BV195" s="472"/>
      <c r="BW195" s="472"/>
      <c r="BX195" s="472"/>
      <c r="BY195" s="472"/>
      <c r="BZ195" s="472"/>
      <c r="CA195" s="472"/>
      <c r="CB195" s="472"/>
      <c r="CC195" s="472"/>
      <c r="CD195" s="472"/>
      <c r="CE195" s="472"/>
      <c r="CF195" s="472"/>
      <c r="CG195" s="472"/>
      <c r="CH195" s="472"/>
      <c r="CI195" s="472"/>
      <c r="CJ195" s="473"/>
      <c r="CK195" s="471"/>
      <c r="CL195" s="472"/>
      <c r="CM195" s="472"/>
      <c r="CN195" s="472"/>
      <c r="CO195" s="472"/>
      <c r="CP195" s="472"/>
      <c r="CQ195" s="472"/>
      <c r="CR195" s="472"/>
      <c r="CS195" s="472"/>
      <c r="CT195" s="472"/>
      <c r="CU195" s="472"/>
      <c r="CV195" s="472"/>
      <c r="CW195" s="472"/>
      <c r="CX195" s="472"/>
      <c r="CY195" s="472"/>
      <c r="CZ195" s="472"/>
      <c r="DA195" s="472"/>
    </row>
    <row r="196" spans="1:105" s="77" customFormat="1" ht="27.75" hidden="1" customHeight="1" x14ac:dyDescent="0.25">
      <c r="A196" s="469" t="s">
        <v>325</v>
      </c>
      <c r="B196" s="469"/>
      <c r="C196" s="469"/>
      <c r="D196" s="469"/>
      <c r="E196" s="469"/>
      <c r="F196" s="469"/>
      <c r="G196" s="469"/>
      <c r="H196" s="470" t="s">
        <v>326</v>
      </c>
      <c r="I196" s="470"/>
      <c r="J196" s="470"/>
      <c r="K196" s="470"/>
      <c r="L196" s="470"/>
      <c r="M196" s="470"/>
      <c r="N196" s="470"/>
      <c r="O196" s="470"/>
      <c r="P196" s="470"/>
      <c r="Q196" s="470"/>
      <c r="R196" s="470"/>
      <c r="S196" s="470"/>
      <c r="T196" s="470"/>
      <c r="U196" s="470"/>
      <c r="V196" s="470"/>
      <c r="W196" s="470"/>
      <c r="X196" s="470"/>
      <c r="Y196" s="470"/>
      <c r="Z196" s="470"/>
      <c r="AA196" s="470"/>
      <c r="AB196" s="470"/>
      <c r="AC196" s="470"/>
      <c r="AD196" s="470"/>
      <c r="AE196" s="470"/>
      <c r="AF196" s="470"/>
      <c r="AG196" s="470"/>
      <c r="AH196" s="470"/>
      <c r="AI196" s="470"/>
      <c r="AJ196" s="471" t="s">
        <v>290</v>
      </c>
      <c r="AK196" s="472"/>
      <c r="AL196" s="472"/>
      <c r="AM196" s="472"/>
      <c r="AN196" s="472"/>
      <c r="AO196" s="472"/>
      <c r="AP196" s="472"/>
      <c r="AQ196" s="472"/>
      <c r="AR196" s="472"/>
      <c r="AS196" s="472"/>
      <c r="AT196" s="472"/>
      <c r="AU196" s="472"/>
      <c r="AV196" s="472"/>
      <c r="AW196" s="472"/>
      <c r="AX196" s="472"/>
      <c r="AY196" s="473"/>
      <c r="AZ196" s="471"/>
      <c r="BA196" s="472"/>
      <c r="BB196" s="472"/>
      <c r="BC196" s="472"/>
      <c r="BD196" s="472"/>
      <c r="BE196" s="472"/>
      <c r="BF196" s="472"/>
      <c r="BG196" s="472"/>
      <c r="BH196" s="472"/>
      <c r="BI196" s="472"/>
      <c r="BJ196" s="472"/>
      <c r="BK196" s="472"/>
      <c r="BL196" s="472"/>
      <c r="BM196" s="472"/>
      <c r="BN196" s="472"/>
      <c r="BO196" s="472"/>
      <c r="BP196" s="472"/>
      <c r="BQ196" s="472"/>
      <c r="BR196" s="472"/>
      <c r="BS196" s="473"/>
      <c r="BT196" s="471"/>
      <c r="BU196" s="472"/>
      <c r="BV196" s="472"/>
      <c r="BW196" s="472"/>
      <c r="BX196" s="472"/>
      <c r="BY196" s="472"/>
      <c r="BZ196" s="472"/>
      <c r="CA196" s="472"/>
      <c r="CB196" s="472"/>
      <c r="CC196" s="472"/>
      <c r="CD196" s="472"/>
      <c r="CE196" s="472"/>
      <c r="CF196" s="472"/>
      <c r="CG196" s="472"/>
      <c r="CH196" s="472"/>
      <c r="CI196" s="472"/>
      <c r="CJ196" s="473"/>
      <c r="CK196" s="471"/>
      <c r="CL196" s="472"/>
      <c r="CM196" s="472"/>
      <c r="CN196" s="472"/>
      <c r="CO196" s="472"/>
      <c r="CP196" s="472"/>
      <c r="CQ196" s="472"/>
      <c r="CR196" s="472"/>
      <c r="CS196" s="472"/>
      <c r="CT196" s="472"/>
      <c r="CU196" s="472"/>
      <c r="CV196" s="472"/>
      <c r="CW196" s="472"/>
      <c r="CX196" s="472"/>
      <c r="CY196" s="472"/>
      <c r="CZ196" s="472"/>
      <c r="DA196" s="472"/>
    </row>
    <row r="197" spans="1:105" s="77" customFormat="1" ht="27.75" hidden="1" customHeight="1" x14ac:dyDescent="0.25">
      <c r="A197" s="469" t="s">
        <v>327</v>
      </c>
      <c r="B197" s="469"/>
      <c r="C197" s="469"/>
      <c r="D197" s="469"/>
      <c r="E197" s="469"/>
      <c r="F197" s="469"/>
      <c r="G197" s="469"/>
      <c r="H197" s="470" t="s">
        <v>328</v>
      </c>
      <c r="I197" s="470"/>
      <c r="J197" s="470"/>
      <c r="K197" s="470"/>
      <c r="L197" s="470"/>
      <c r="M197" s="470"/>
      <c r="N197" s="470"/>
      <c r="O197" s="470"/>
      <c r="P197" s="470"/>
      <c r="Q197" s="470"/>
      <c r="R197" s="470"/>
      <c r="S197" s="470"/>
      <c r="T197" s="470"/>
      <c r="U197" s="470"/>
      <c r="V197" s="470"/>
      <c r="W197" s="470"/>
      <c r="X197" s="470"/>
      <c r="Y197" s="470"/>
      <c r="Z197" s="470"/>
      <c r="AA197" s="470"/>
      <c r="AB197" s="470"/>
      <c r="AC197" s="470"/>
      <c r="AD197" s="470"/>
      <c r="AE197" s="470"/>
      <c r="AF197" s="470"/>
      <c r="AG197" s="470"/>
      <c r="AH197" s="470"/>
      <c r="AI197" s="470"/>
      <c r="AJ197" s="471"/>
      <c r="AK197" s="472"/>
      <c r="AL197" s="472"/>
      <c r="AM197" s="472"/>
      <c r="AN197" s="472"/>
      <c r="AO197" s="472"/>
      <c r="AP197" s="472"/>
      <c r="AQ197" s="472"/>
      <c r="AR197" s="472"/>
      <c r="AS197" s="472"/>
      <c r="AT197" s="472"/>
      <c r="AU197" s="472"/>
      <c r="AV197" s="472"/>
      <c r="AW197" s="472"/>
      <c r="AX197" s="472"/>
      <c r="AY197" s="473"/>
      <c r="AZ197" s="471"/>
      <c r="BA197" s="472"/>
      <c r="BB197" s="472"/>
      <c r="BC197" s="472"/>
      <c r="BD197" s="472"/>
      <c r="BE197" s="472"/>
      <c r="BF197" s="472"/>
      <c r="BG197" s="472"/>
      <c r="BH197" s="472"/>
      <c r="BI197" s="472"/>
      <c r="BJ197" s="472"/>
      <c r="BK197" s="472"/>
      <c r="BL197" s="472"/>
      <c r="BM197" s="472"/>
      <c r="BN197" s="472"/>
      <c r="BO197" s="472"/>
      <c r="BP197" s="472"/>
      <c r="BQ197" s="472"/>
      <c r="BR197" s="472"/>
      <c r="BS197" s="473"/>
      <c r="BT197" s="471"/>
      <c r="BU197" s="472"/>
      <c r="BV197" s="472"/>
      <c r="BW197" s="472"/>
      <c r="BX197" s="472"/>
      <c r="BY197" s="472"/>
      <c r="BZ197" s="472"/>
      <c r="CA197" s="472"/>
      <c r="CB197" s="472"/>
      <c r="CC197" s="472"/>
      <c r="CD197" s="472"/>
      <c r="CE197" s="472"/>
      <c r="CF197" s="472"/>
      <c r="CG197" s="472"/>
      <c r="CH197" s="472"/>
      <c r="CI197" s="472"/>
      <c r="CJ197" s="473"/>
      <c r="CK197" s="471"/>
      <c r="CL197" s="472"/>
      <c r="CM197" s="472"/>
      <c r="CN197" s="472"/>
      <c r="CO197" s="472"/>
      <c r="CP197" s="472"/>
      <c r="CQ197" s="472"/>
      <c r="CR197" s="472"/>
      <c r="CS197" s="472"/>
      <c r="CT197" s="472"/>
      <c r="CU197" s="472"/>
      <c r="CV197" s="472"/>
      <c r="CW197" s="472"/>
      <c r="CX197" s="472"/>
      <c r="CY197" s="472"/>
      <c r="CZ197" s="472"/>
      <c r="DA197" s="472"/>
    </row>
    <row r="198" spans="1:105" s="77" customFormat="1" ht="14.25" hidden="1" customHeight="1" x14ac:dyDescent="0.25">
      <c r="A198" s="469"/>
      <c r="B198" s="469"/>
      <c r="C198" s="469"/>
      <c r="D198" s="469"/>
      <c r="E198" s="469"/>
      <c r="F198" s="469"/>
      <c r="G198" s="469"/>
      <c r="H198" s="470" t="s">
        <v>180</v>
      </c>
      <c r="I198" s="470"/>
      <c r="J198" s="470"/>
      <c r="K198" s="470"/>
      <c r="L198" s="470"/>
      <c r="M198" s="470"/>
      <c r="N198" s="470"/>
      <c r="O198" s="470"/>
      <c r="P198" s="470"/>
      <c r="Q198" s="470"/>
      <c r="R198" s="470"/>
      <c r="S198" s="470"/>
      <c r="T198" s="470"/>
      <c r="U198" s="470"/>
      <c r="V198" s="470"/>
      <c r="W198" s="470"/>
      <c r="X198" s="470"/>
      <c r="Y198" s="470"/>
      <c r="Z198" s="470"/>
      <c r="AA198" s="470"/>
      <c r="AB198" s="470"/>
      <c r="AC198" s="470"/>
      <c r="AD198" s="470"/>
      <c r="AE198" s="470"/>
      <c r="AF198" s="470"/>
      <c r="AG198" s="470"/>
      <c r="AH198" s="470"/>
      <c r="AI198" s="470"/>
      <c r="AJ198" s="471"/>
      <c r="AK198" s="472"/>
      <c r="AL198" s="472"/>
      <c r="AM198" s="472"/>
      <c r="AN198" s="472"/>
      <c r="AO198" s="472"/>
      <c r="AP198" s="472"/>
      <c r="AQ198" s="472"/>
      <c r="AR198" s="472"/>
      <c r="AS198" s="472"/>
      <c r="AT198" s="472"/>
      <c r="AU198" s="472"/>
      <c r="AV198" s="472"/>
      <c r="AW198" s="472"/>
      <c r="AX198" s="472"/>
      <c r="AY198" s="473"/>
      <c r="AZ198" s="471"/>
      <c r="BA198" s="472"/>
      <c r="BB198" s="472"/>
      <c r="BC198" s="472"/>
      <c r="BD198" s="472"/>
      <c r="BE198" s="472"/>
      <c r="BF198" s="472"/>
      <c r="BG198" s="472"/>
      <c r="BH198" s="472"/>
      <c r="BI198" s="472"/>
      <c r="BJ198" s="472"/>
      <c r="BK198" s="472"/>
      <c r="BL198" s="472"/>
      <c r="BM198" s="472"/>
      <c r="BN198" s="472"/>
      <c r="BO198" s="472"/>
      <c r="BP198" s="472"/>
      <c r="BQ198" s="472"/>
      <c r="BR198" s="472"/>
      <c r="BS198" s="473"/>
      <c r="BT198" s="471"/>
      <c r="BU198" s="472"/>
      <c r="BV198" s="472"/>
      <c r="BW198" s="472"/>
      <c r="BX198" s="472"/>
      <c r="BY198" s="472"/>
      <c r="BZ198" s="472"/>
      <c r="CA198" s="472"/>
      <c r="CB198" s="472"/>
      <c r="CC198" s="472"/>
      <c r="CD198" s="472"/>
      <c r="CE198" s="472"/>
      <c r="CF198" s="472"/>
      <c r="CG198" s="472"/>
      <c r="CH198" s="472"/>
      <c r="CI198" s="472"/>
      <c r="CJ198" s="473"/>
      <c r="CK198" s="471"/>
      <c r="CL198" s="472"/>
      <c r="CM198" s="472"/>
      <c r="CN198" s="472"/>
      <c r="CO198" s="472"/>
      <c r="CP198" s="472"/>
      <c r="CQ198" s="472"/>
      <c r="CR198" s="472"/>
      <c r="CS198" s="472"/>
      <c r="CT198" s="472"/>
      <c r="CU198" s="472"/>
      <c r="CV198" s="472"/>
      <c r="CW198" s="472"/>
      <c r="CX198" s="472"/>
      <c r="CY198" s="472"/>
      <c r="CZ198" s="472"/>
      <c r="DA198" s="472"/>
    </row>
    <row r="199" spans="1:105" s="77" customFormat="1" ht="27.75" hidden="1" customHeight="1" x14ac:dyDescent="0.25">
      <c r="A199" s="469" t="s">
        <v>329</v>
      </c>
      <c r="B199" s="469"/>
      <c r="C199" s="469"/>
      <c r="D199" s="469"/>
      <c r="E199" s="469"/>
      <c r="F199" s="469"/>
      <c r="G199" s="469"/>
      <c r="H199" s="470" t="s">
        <v>317</v>
      </c>
      <c r="I199" s="470"/>
      <c r="J199" s="470"/>
      <c r="K199" s="470"/>
      <c r="L199" s="470"/>
      <c r="M199" s="470"/>
      <c r="N199" s="470"/>
      <c r="O199" s="470"/>
      <c r="P199" s="470"/>
      <c r="Q199" s="470"/>
      <c r="R199" s="470"/>
      <c r="S199" s="470"/>
      <c r="T199" s="470"/>
      <c r="U199" s="470"/>
      <c r="V199" s="470"/>
      <c r="W199" s="470"/>
      <c r="X199" s="470"/>
      <c r="Y199" s="470"/>
      <c r="Z199" s="470"/>
      <c r="AA199" s="470"/>
      <c r="AB199" s="470"/>
      <c r="AC199" s="470"/>
      <c r="AD199" s="470"/>
      <c r="AE199" s="470"/>
      <c r="AF199" s="470"/>
      <c r="AG199" s="470"/>
      <c r="AH199" s="470"/>
      <c r="AI199" s="470"/>
      <c r="AJ199" s="471" t="s">
        <v>290</v>
      </c>
      <c r="AK199" s="472"/>
      <c r="AL199" s="472"/>
      <c r="AM199" s="472"/>
      <c r="AN199" s="472"/>
      <c r="AO199" s="472"/>
      <c r="AP199" s="472"/>
      <c r="AQ199" s="472"/>
      <c r="AR199" s="472"/>
      <c r="AS199" s="472"/>
      <c r="AT199" s="472"/>
      <c r="AU199" s="472"/>
      <c r="AV199" s="472"/>
      <c r="AW199" s="472"/>
      <c r="AX199" s="472"/>
      <c r="AY199" s="473"/>
      <c r="AZ199" s="471"/>
      <c r="BA199" s="472"/>
      <c r="BB199" s="472"/>
      <c r="BC199" s="472"/>
      <c r="BD199" s="472"/>
      <c r="BE199" s="472"/>
      <c r="BF199" s="472"/>
      <c r="BG199" s="472"/>
      <c r="BH199" s="472"/>
      <c r="BI199" s="472"/>
      <c r="BJ199" s="472"/>
      <c r="BK199" s="472"/>
      <c r="BL199" s="472"/>
      <c r="BM199" s="472"/>
      <c r="BN199" s="472"/>
      <c r="BO199" s="472"/>
      <c r="BP199" s="472"/>
      <c r="BQ199" s="472"/>
      <c r="BR199" s="472"/>
      <c r="BS199" s="473"/>
      <c r="BT199" s="471"/>
      <c r="BU199" s="472"/>
      <c r="BV199" s="472"/>
      <c r="BW199" s="472"/>
      <c r="BX199" s="472"/>
      <c r="BY199" s="472"/>
      <c r="BZ199" s="472"/>
      <c r="CA199" s="472"/>
      <c r="CB199" s="472"/>
      <c r="CC199" s="472"/>
      <c r="CD199" s="472"/>
      <c r="CE199" s="472"/>
      <c r="CF199" s="472"/>
      <c r="CG199" s="472"/>
      <c r="CH199" s="472"/>
      <c r="CI199" s="472"/>
      <c r="CJ199" s="473"/>
      <c r="CK199" s="471"/>
      <c r="CL199" s="472"/>
      <c r="CM199" s="472"/>
      <c r="CN199" s="472"/>
      <c r="CO199" s="472"/>
      <c r="CP199" s="472"/>
      <c r="CQ199" s="472"/>
      <c r="CR199" s="472"/>
      <c r="CS199" s="472"/>
      <c r="CT199" s="472"/>
      <c r="CU199" s="472"/>
      <c r="CV199" s="472"/>
      <c r="CW199" s="472"/>
      <c r="CX199" s="472"/>
      <c r="CY199" s="472"/>
      <c r="CZ199" s="472"/>
      <c r="DA199" s="472"/>
    </row>
    <row r="200" spans="1:105" s="77" customFormat="1" ht="27.75" hidden="1" customHeight="1" x14ac:dyDescent="0.25">
      <c r="A200" s="469" t="s">
        <v>330</v>
      </c>
      <c r="B200" s="469"/>
      <c r="C200" s="469"/>
      <c r="D200" s="469"/>
      <c r="E200" s="469"/>
      <c r="F200" s="469"/>
      <c r="G200" s="469"/>
      <c r="H200" s="470" t="s">
        <v>319</v>
      </c>
      <c r="I200" s="470"/>
      <c r="J200" s="470"/>
      <c r="K200" s="470"/>
      <c r="L200" s="470"/>
      <c r="M200" s="470"/>
      <c r="N200" s="470"/>
      <c r="O200" s="470"/>
      <c r="P200" s="470"/>
      <c r="Q200" s="470"/>
      <c r="R200" s="470"/>
      <c r="S200" s="470"/>
      <c r="T200" s="470"/>
      <c r="U200" s="470"/>
      <c r="V200" s="470"/>
      <c r="W200" s="470"/>
      <c r="X200" s="470"/>
      <c r="Y200" s="470"/>
      <c r="Z200" s="470"/>
      <c r="AA200" s="470"/>
      <c r="AB200" s="470"/>
      <c r="AC200" s="470"/>
      <c r="AD200" s="470"/>
      <c r="AE200" s="470"/>
      <c r="AF200" s="470"/>
      <c r="AG200" s="470"/>
      <c r="AH200" s="470"/>
      <c r="AI200" s="470"/>
      <c r="AJ200" s="471" t="s">
        <v>290</v>
      </c>
      <c r="AK200" s="472"/>
      <c r="AL200" s="472"/>
      <c r="AM200" s="472"/>
      <c r="AN200" s="472"/>
      <c r="AO200" s="472"/>
      <c r="AP200" s="472"/>
      <c r="AQ200" s="472"/>
      <c r="AR200" s="472"/>
      <c r="AS200" s="472"/>
      <c r="AT200" s="472"/>
      <c r="AU200" s="472"/>
      <c r="AV200" s="472"/>
      <c r="AW200" s="472"/>
      <c r="AX200" s="472"/>
      <c r="AY200" s="473"/>
      <c r="AZ200" s="471"/>
      <c r="BA200" s="472"/>
      <c r="BB200" s="472"/>
      <c r="BC200" s="472"/>
      <c r="BD200" s="472"/>
      <c r="BE200" s="472"/>
      <c r="BF200" s="472"/>
      <c r="BG200" s="472"/>
      <c r="BH200" s="472"/>
      <c r="BI200" s="472"/>
      <c r="BJ200" s="472"/>
      <c r="BK200" s="472"/>
      <c r="BL200" s="472"/>
      <c r="BM200" s="472"/>
      <c r="BN200" s="472"/>
      <c r="BO200" s="472"/>
      <c r="BP200" s="472"/>
      <c r="BQ200" s="472"/>
      <c r="BR200" s="472"/>
      <c r="BS200" s="473"/>
      <c r="BT200" s="471"/>
      <c r="BU200" s="472"/>
      <c r="BV200" s="472"/>
      <c r="BW200" s="472"/>
      <c r="BX200" s="472"/>
      <c r="BY200" s="472"/>
      <c r="BZ200" s="472"/>
      <c r="CA200" s="472"/>
      <c r="CB200" s="472"/>
      <c r="CC200" s="472"/>
      <c r="CD200" s="472"/>
      <c r="CE200" s="472"/>
      <c r="CF200" s="472"/>
      <c r="CG200" s="472"/>
      <c r="CH200" s="472"/>
      <c r="CI200" s="472"/>
      <c r="CJ200" s="473"/>
      <c r="CK200" s="471"/>
      <c r="CL200" s="472"/>
      <c r="CM200" s="472"/>
      <c r="CN200" s="472"/>
      <c r="CO200" s="472"/>
      <c r="CP200" s="472"/>
      <c r="CQ200" s="472"/>
      <c r="CR200" s="472"/>
      <c r="CS200" s="472"/>
      <c r="CT200" s="472"/>
      <c r="CU200" s="472"/>
      <c r="CV200" s="472"/>
      <c r="CW200" s="472"/>
      <c r="CX200" s="472"/>
      <c r="CY200" s="472"/>
      <c r="CZ200" s="472"/>
      <c r="DA200" s="472"/>
    </row>
    <row r="201" spans="1:105" s="77" customFormat="1" ht="40.5" hidden="1" customHeight="1" x14ac:dyDescent="0.25">
      <c r="A201" s="469" t="s">
        <v>331</v>
      </c>
      <c r="B201" s="469"/>
      <c r="C201" s="469"/>
      <c r="D201" s="469"/>
      <c r="E201" s="469"/>
      <c r="F201" s="469"/>
      <c r="G201" s="469"/>
      <c r="H201" s="470" t="s">
        <v>321</v>
      </c>
      <c r="I201" s="470"/>
      <c r="J201" s="470"/>
      <c r="K201" s="470"/>
      <c r="L201" s="470"/>
      <c r="M201" s="470"/>
      <c r="N201" s="470"/>
      <c r="O201" s="470"/>
      <c r="P201" s="470"/>
      <c r="Q201" s="470"/>
      <c r="R201" s="470"/>
      <c r="S201" s="470"/>
      <c r="T201" s="470"/>
      <c r="U201" s="470"/>
      <c r="V201" s="470"/>
      <c r="W201" s="470"/>
      <c r="X201" s="470"/>
      <c r="Y201" s="470"/>
      <c r="Z201" s="470"/>
      <c r="AA201" s="470"/>
      <c r="AB201" s="470"/>
      <c r="AC201" s="470"/>
      <c r="AD201" s="470"/>
      <c r="AE201" s="470"/>
      <c r="AF201" s="470"/>
      <c r="AG201" s="470"/>
      <c r="AH201" s="470"/>
      <c r="AI201" s="470"/>
      <c r="AJ201" s="471" t="s">
        <v>290</v>
      </c>
      <c r="AK201" s="472"/>
      <c r="AL201" s="472"/>
      <c r="AM201" s="472"/>
      <c r="AN201" s="472"/>
      <c r="AO201" s="472"/>
      <c r="AP201" s="472"/>
      <c r="AQ201" s="472"/>
      <c r="AR201" s="472"/>
      <c r="AS201" s="472"/>
      <c r="AT201" s="472"/>
      <c r="AU201" s="472"/>
      <c r="AV201" s="472"/>
      <c r="AW201" s="472"/>
      <c r="AX201" s="472"/>
      <c r="AY201" s="473"/>
      <c r="AZ201" s="471"/>
      <c r="BA201" s="472"/>
      <c r="BB201" s="472"/>
      <c r="BC201" s="472"/>
      <c r="BD201" s="472"/>
      <c r="BE201" s="472"/>
      <c r="BF201" s="472"/>
      <c r="BG201" s="472"/>
      <c r="BH201" s="472"/>
      <c r="BI201" s="472"/>
      <c r="BJ201" s="472"/>
      <c r="BK201" s="472"/>
      <c r="BL201" s="472"/>
      <c r="BM201" s="472"/>
      <c r="BN201" s="472"/>
      <c r="BO201" s="472"/>
      <c r="BP201" s="472"/>
      <c r="BQ201" s="472"/>
      <c r="BR201" s="472"/>
      <c r="BS201" s="473"/>
      <c r="BT201" s="471"/>
      <c r="BU201" s="472"/>
      <c r="BV201" s="472"/>
      <c r="BW201" s="472"/>
      <c r="BX201" s="472"/>
      <c r="BY201" s="472"/>
      <c r="BZ201" s="472"/>
      <c r="CA201" s="472"/>
      <c r="CB201" s="472"/>
      <c r="CC201" s="472"/>
      <c r="CD201" s="472"/>
      <c r="CE201" s="472"/>
      <c r="CF201" s="472"/>
      <c r="CG201" s="472"/>
      <c r="CH201" s="472"/>
      <c r="CI201" s="472"/>
      <c r="CJ201" s="473"/>
      <c r="CK201" s="471"/>
      <c r="CL201" s="472"/>
      <c r="CM201" s="472"/>
      <c r="CN201" s="472"/>
      <c r="CO201" s="472"/>
      <c r="CP201" s="472"/>
      <c r="CQ201" s="472"/>
      <c r="CR201" s="472"/>
      <c r="CS201" s="472"/>
      <c r="CT201" s="472"/>
      <c r="CU201" s="472"/>
      <c r="CV201" s="472"/>
      <c r="CW201" s="472"/>
      <c r="CX201" s="472"/>
      <c r="CY201" s="472"/>
      <c r="CZ201" s="472"/>
      <c r="DA201" s="472"/>
    </row>
    <row r="202" spans="1:105" s="77" customFormat="1" ht="40.5" hidden="1" customHeight="1" x14ac:dyDescent="0.25">
      <c r="A202" s="469" t="s">
        <v>332</v>
      </c>
      <c r="B202" s="469"/>
      <c r="C202" s="469"/>
      <c r="D202" s="469"/>
      <c r="E202" s="469"/>
      <c r="F202" s="469"/>
      <c r="G202" s="469"/>
      <c r="H202" s="470" t="s">
        <v>333</v>
      </c>
      <c r="I202" s="470"/>
      <c r="J202" s="470"/>
      <c r="K202" s="470"/>
      <c r="L202" s="470"/>
      <c r="M202" s="470"/>
      <c r="N202" s="470"/>
      <c r="O202" s="470"/>
      <c r="P202" s="470"/>
      <c r="Q202" s="470"/>
      <c r="R202" s="470"/>
      <c r="S202" s="470"/>
      <c r="T202" s="470"/>
      <c r="U202" s="470"/>
      <c r="V202" s="470"/>
      <c r="W202" s="470"/>
      <c r="X202" s="470"/>
      <c r="Y202" s="470"/>
      <c r="Z202" s="470"/>
      <c r="AA202" s="470"/>
      <c r="AB202" s="470"/>
      <c r="AC202" s="470"/>
      <c r="AD202" s="470"/>
      <c r="AE202" s="470"/>
      <c r="AF202" s="470"/>
      <c r="AG202" s="470"/>
      <c r="AH202" s="470"/>
      <c r="AI202" s="470"/>
      <c r="AJ202" s="471"/>
      <c r="AK202" s="472"/>
      <c r="AL202" s="472"/>
      <c r="AM202" s="472"/>
      <c r="AN202" s="472"/>
      <c r="AO202" s="472"/>
      <c r="AP202" s="472"/>
      <c r="AQ202" s="472"/>
      <c r="AR202" s="472"/>
      <c r="AS202" s="472"/>
      <c r="AT202" s="472"/>
      <c r="AU202" s="472"/>
      <c r="AV202" s="472"/>
      <c r="AW202" s="472"/>
      <c r="AX202" s="472"/>
      <c r="AY202" s="473"/>
      <c r="AZ202" s="471"/>
      <c r="BA202" s="472"/>
      <c r="BB202" s="472"/>
      <c r="BC202" s="472"/>
      <c r="BD202" s="472"/>
      <c r="BE202" s="472"/>
      <c r="BF202" s="472"/>
      <c r="BG202" s="472"/>
      <c r="BH202" s="472"/>
      <c r="BI202" s="472"/>
      <c r="BJ202" s="472"/>
      <c r="BK202" s="472"/>
      <c r="BL202" s="472"/>
      <c r="BM202" s="472"/>
      <c r="BN202" s="472"/>
      <c r="BO202" s="472"/>
      <c r="BP202" s="472"/>
      <c r="BQ202" s="472"/>
      <c r="BR202" s="472"/>
      <c r="BS202" s="473"/>
      <c r="BT202" s="471"/>
      <c r="BU202" s="472"/>
      <c r="BV202" s="472"/>
      <c r="BW202" s="472"/>
      <c r="BX202" s="472"/>
      <c r="BY202" s="472"/>
      <c r="BZ202" s="472"/>
      <c r="CA202" s="472"/>
      <c r="CB202" s="472"/>
      <c r="CC202" s="472"/>
      <c r="CD202" s="472"/>
      <c r="CE202" s="472"/>
      <c r="CF202" s="472"/>
      <c r="CG202" s="472"/>
      <c r="CH202" s="472"/>
      <c r="CI202" s="472"/>
      <c r="CJ202" s="473"/>
      <c r="CK202" s="471"/>
      <c r="CL202" s="472"/>
      <c r="CM202" s="472"/>
      <c r="CN202" s="472"/>
      <c r="CO202" s="472"/>
      <c r="CP202" s="472"/>
      <c r="CQ202" s="472"/>
      <c r="CR202" s="472"/>
      <c r="CS202" s="472"/>
      <c r="CT202" s="472"/>
      <c r="CU202" s="472"/>
      <c r="CV202" s="472"/>
      <c r="CW202" s="472"/>
      <c r="CX202" s="472"/>
      <c r="CY202" s="472"/>
      <c r="CZ202" s="472"/>
      <c r="DA202" s="472"/>
    </row>
    <row r="203" spans="1:105" s="77" customFormat="1" ht="15" hidden="1" customHeight="1" x14ac:dyDescent="0.25">
      <c r="A203" s="469"/>
      <c r="B203" s="469"/>
      <c r="C203" s="469"/>
      <c r="D203" s="469"/>
      <c r="E203" s="469"/>
      <c r="F203" s="469"/>
      <c r="G203" s="469"/>
      <c r="H203" s="470" t="s">
        <v>180</v>
      </c>
      <c r="I203" s="470"/>
      <c r="J203" s="470"/>
      <c r="K203" s="470"/>
      <c r="L203" s="470"/>
      <c r="M203" s="470"/>
      <c r="N203" s="470"/>
      <c r="O203" s="470"/>
      <c r="P203" s="470"/>
      <c r="Q203" s="470"/>
      <c r="R203" s="470"/>
      <c r="S203" s="470"/>
      <c r="T203" s="470"/>
      <c r="U203" s="470"/>
      <c r="V203" s="470"/>
      <c r="W203" s="470"/>
      <c r="X203" s="470"/>
      <c r="Y203" s="470"/>
      <c r="Z203" s="470"/>
      <c r="AA203" s="470"/>
      <c r="AB203" s="470"/>
      <c r="AC203" s="470"/>
      <c r="AD203" s="470"/>
      <c r="AE203" s="470"/>
      <c r="AF203" s="470"/>
      <c r="AG203" s="470"/>
      <c r="AH203" s="470"/>
      <c r="AI203" s="470"/>
      <c r="AJ203" s="471"/>
      <c r="AK203" s="472"/>
      <c r="AL203" s="472"/>
      <c r="AM203" s="472"/>
      <c r="AN203" s="472"/>
      <c r="AO203" s="472"/>
      <c r="AP203" s="472"/>
      <c r="AQ203" s="472"/>
      <c r="AR203" s="472"/>
      <c r="AS203" s="472"/>
      <c r="AT203" s="472"/>
      <c r="AU203" s="472"/>
      <c r="AV203" s="472"/>
      <c r="AW203" s="472"/>
      <c r="AX203" s="472"/>
      <c r="AY203" s="473"/>
      <c r="AZ203" s="471"/>
      <c r="BA203" s="472"/>
      <c r="BB203" s="472"/>
      <c r="BC203" s="472"/>
      <c r="BD203" s="472"/>
      <c r="BE203" s="472"/>
      <c r="BF203" s="472"/>
      <c r="BG203" s="472"/>
      <c r="BH203" s="472"/>
      <c r="BI203" s="472"/>
      <c r="BJ203" s="472"/>
      <c r="BK203" s="472"/>
      <c r="BL203" s="472"/>
      <c r="BM203" s="472"/>
      <c r="BN203" s="472"/>
      <c r="BO203" s="472"/>
      <c r="BP203" s="472"/>
      <c r="BQ203" s="472"/>
      <c r="BR203" s="472"/>
      <c r="BS203" s="473"/>
      <c r="BT203" s="471"/>
      <c r="BU203" s="472"/>
      <c r="BV203" s="472"/>
      <c r="BW203" s="472"/>
      <c r="BX203" s="472"/>
      <c r="BY203" s="472"/>
      <c r="BZ203" s="472"/>
      <c r="CA203" s="472"/>
      <c r="CB203" s="472"/>
      <c r="CC203" s="472"/>
      <c r="CD203" s="472"/>
      <c r="CE203" s="472"/>
      <c r="CF203" s="472"/>
      <c r="CG203" s="472"/>
      <c r="CH203" s="472"/>
      <c r="CI203" s="472"/>
      <c r="CJ203" s="473"/>
      <c r="CK203" s="471"/>
      <c r="CL203" s="472"/>
      <c r="CM203" s="472"/>
      <c r="CN203" s="472"/>
      <c r="CO203" s="472"/>
      <c r="CP203" s="472"/>
      <c r="CQ203" s="472"/>
      <c r="CR203" s="472"/>
      <c r="CS203" s="472"/>
      <c r="CT203" s="472"/>
      <c r="CU203" s="472"/>
      <c r="CV203" s="472"/>
      <c r="CW203" s="472"/>
      <c r="CX203" s="472"/>
      <c r="CY203" s="472"/>
      <c r="CZ203" s="472"/>
      <c r="DA203" s="472"/>
    </row>
    <row r="204" spans="1:105" s="77" customFormat="1" ht="27.75" hidden="1" customHeight="1" x14ac:dyDescent="0.25">
      <c r="A204" s="469" t="s">
        <v>334</v>
      </c>
      <c r="B204" s="469"/>
      <c r="C204" s="469"/>
      <c r="D204" s="469"/>
      <c r="E204" s="469"/>
      <c r="F204" s="469"/>
      <c r="G204" s="469"/>
      <c r="H204" s="470" t="s">
        <v>317</v>
      </c>
      <c r="I204" s="470"/>
      <c r="J204" s="470"/>
      <c r="K204" s="470"/>
      <c r="L204" s="470"/>
      <c r="M204" s="470"/>
      <c r="N204" s="470"/>
      <c r="O204" s="470"/>
      <c r="P204" s="470"/>
      <c r="Q204" s="470"/>
      <c r="R204" s="470"/>
      <c r="S204" s="470"/>
      <c r="T204" s="470"/>
      <c r="U204" s="470"/>
      <c r="V204" s="470"/>
      <c r="W204" s="470"/>
      <c r="X204" s="470"/>
      <c r="Y204" s="470"/>
      <c r="Z204" s="470"/>
      <c r="AA204" s="470"/>
      <c r="AB204" s="470"/>
      <c r="AC204" s="470"/>
      <c r="AD204" s="470"/>
      <c r="AE204" s="470"/>
      <c r="AF204" s="470"/>
      <c r="AG204" s="470"/>
      <c r="AH204" s="470"/>
      <c r="AI204" s="470"/>
      <c r="AJ204" s="471" t="s">
        <v>290</v>
      </c>
      <c r="AK204" s="472"/>
      <c r="AL204" s="472"/>
      <c r="AM204" s="472"/>
      <c r="AN204" s="472"/>
      <c r="AO204" s="472"/>
      <c r="AP204" s="472"/>
      <c r="AQ204" s="472"/>
      <c r="AR204" s="472"/>
      <c r="AS204" s="472"/>
      <c r="AT204" s="472"/>
      <c r="AU204" s="472"/>
      <c r="AV204" s="472"/>
      <c r="AW204" s="472"/>
      <c r="AX204" s="472"/>
      <c r="AY204" s="473"/>
      <c r="AZ204" s="471"/>
      <c r="BA204" s="472"/>
      <c r="BB204" s="472"/>
      <c r="BC204" s="472"/>
      <c r="BD204" s="472"/>
      <c r="BE204" s="472"/>
      <c r="BF204" s="472"/>
      <c r="BG204" s="472"/>
      <c r="BH204" s="472"/>
      <c r="BI204" s="472"/>
      <c r="BJ204" s="472"/>
      <c r="BK204" s="472"/>
      <c r="BL204" s="472"/>
      <c r="BM204" s="472"/>
      <c r="BN204" s="472"/>
      <c r="BO204" s="472"/>
      <c r="BP204" s="472"/>
      <c r="BQ204" s="472"/>
      <c r="BR204" s="472"/>
      <c r="BS204" s="473"/>
      <c r="BT204" s="471"/>
      <c r="BU204" s="472"/>
      <c r="BV204" s="472"/>
      <c r="BW204" s="472"/>
      <c r="BX204" s="472"/>
      <c r="BY204" s="472"/>
      <c r="BZ204" s="472"/>
      <c r="CA204" s="472"/>
      <c r="CB204" s="472"/>
      <c r="CC204" s="472"/>
      <c r="CD204" s="472"/>
      <c r="CE204" s="472"/>
      <c r="CF204" s="472"/>
      <c r="CG204" s="472"/>
      <c r="CH204" s="472"/>
      <c r="CI204" s="472"/>
      <c r="CJ204" s="473"/>
      <c r="CK204" s="471"/>
      <c r="CL204" s="472"/>
      <c r="CM204" s="472"/>
      <c r="CN204" s="472"/>
      <c r="CO204" s="472"/>
      <c r="CP204" s="472"/>
      <c r="CQ204" s="472"/>
      <c r="CR204" s="472"/>
      <c r="CS204" s="472"/>
      <c r="CT204" s="472"/>
      <c r="CU204" s="472"/>
      <c r="CV204" s="472"/>
      <c r="CW204" s="472"/>
      <c r="CX204" s="472"/>
      <c r="CY204" s="472"/>
      <c r="CZ204" s="472"/>
      <c r="DA204" s="472"/>
    </row>
    <row r="205" spans="1:105" s="77" customFormat="1" ht="27.75" hidden="1" customHeight="1" x14ac:dyDescent="0.25">
      <c r="A205" s="469" t="s">
        <v>335</v>
      </c>
      <c r="B205" s="469"/>
      <c r="C205" s="469"/>
      <c r="D205" s="469"/>
      <c r="E205" s="469"/>
      <c r="F205" s="469"/>
      <c r="G205" s="469"/>
      <c r="H205" s="470" t="s">
        <v>319</v>
      </c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  <c r="AJ205" s="471" t="s">
        <v>290</v>
      </c>
      <c r="AK205" s="472"/>
      <c r="AL205" s="472"/>
      <c r="AM205" s="472"/>
      <c r="AN205" s="472"/>
      <c r="AO205" s="472"/>
      <c r="AP205" s="472"/>
      <c r="AQ205" s="472"/>
      <c r="AR205" s="472"/>
      <c r="AS205" s="472"/>
      <c r="AT205" s="472"/>
      <c r="AU205" s="472"/>
      <c r="AV205" s="472"/>
      <c r="AW205" s="472"/>
      <c r="AX205" s="472"/>
      <c r="AY205" s="473"/>
      <c r="AZ205" s="471"/>
      <c r="BA205" s="472"/>
      <c r="BB205" s="472"/>
      <c r="BC205" s="472"/>
      <c r="BD205" s="472"/>
      <c r="BE205" s="472"/>
      <c r="BF205" s="472"/>
      <c r="BG205" s="472"/>
      <c r="BH205" s="472"/>
      <c r="BI205" s="472"/>
      <c r="BJ205" s="472"/>
      <c r="BK205" s="472"/>
      <c r="BL205" s="472"/>
      <c r="BM205" s="472"/>
      <c r="BN205" s="472"/>
      <c r="BO205" s="472"/>
      <c r="BP205" s="472"/>
      <c r="BQ205" s="472"/>
      <c r="BR205" s="472"/>
      <c r="BS205" s="473"/>
      <c r="BT205" s="471"/>
      <c r="BU205" s="472"/>
      <c r="BV205" s="472"/>
      <c r="BW205" s="472"/>
      <c r="BX205" s="472"/>
      <c r="BY205" s="472"/>
      <c r="BZ205" s="472"/>
      <c r="CA205" s="472"/>
      <c r="CB205" s="472"/>
      <c r="CC205" s="472"/>
      <c r="CD205" s="472"/>
      <c r="CE205" s="472"/>
      <c r="CF205" s="472"/>
      <c r="CG205" s="472"/>
      <c r="CH205" s="472"/>
      <c r="CI205" s="472"/>
      <c r="CJ205" s="473"/>
      <c r="CK205" s="471"/>
      <c r="CL205" s="472"/>
      <c r="CM205" s="472"/>
      <c r="CN205" s="472"/>
      <c r="CO205" s="472"/>
      <c r="CP205" s="472"/>
      <c r="CQ205" s="472"/>
      <c r="CR205" s="472"/>
      <c r="CS205" s="472"/>
      <c r="CT205" s="472"/>
      <c r="CU205" s="472"/>
      <c r="CV205" s="472"/>
      <c r="CW205" s="472"/>
      <c r="CX205" s="472"/>
      <c r="CY205" s="472"/>
      <c r="CZ205" s="472"/>
      <c r="DA205" s="472"/>
    </row>
    <row r="206" spans="1:105" s="77" customFormat="1" ht="40.5" hidden="1" customHeight="1" x14ac:dyDescent="0.25">
      <c r="A206" s="469" t="s">
        <v>336</v>
      </c>
      <c r="B206" s="469"/>
      <c r="C206" s="469"/>
      <c r="D206" s="469"/>
      <c r="E206" s="469"/>
      <c r="F206" s="469"/>
      <c r="G206" s="469"/>
      <c r="H206" s="470" t="s">
        <v>321</v>
      </c>
      <c r="I206" s="470"/>
      <c r="J206" s="470"/>
      <c r="K206" s="470"/>
      <c r="L206" s="470"/>
      <c r="M206" s="470"/>
      <c r="N206" s="470"/>
      <c r="O206" s="470"/>
      <c r="P206" s="470"/>
      <c r="Q206" s="470"/>
      <c r="R206" s="470"/>
      <c r="S206" s="470"/>
      <c r="T206" s="470"/>
      <c r="U206" s="470"/>
      <c r="V206" s="470"/>
      <c r="W206" s="470"/>
      <c r="X206" s="470"/>
      <c r="Y206" s="470"/>
      <c r="Z206" s="470"/>
      <c r="AA206" s="470"/>
      <c r="AB206" s="470"/>
      <c r="AC206" s="470"/>
      <c r="AD206" s="470"/>
      <c r="AE206" s="470"/>
      <c r="AF206" s="470"/>
      <c r="AG206" s="470"/>
      <c r="AH206" s="470"/>
      <c r="AI206" s="470"/>
      <c r="AJ206" s="471" t="s">
        <v>290</v>
      </c>
      <c r="AK206" s="472"/>
      <c r="AL206" s="472"/>
      <c r="AM206" s="472"/>
      <c r="AN206" s="472"/>
      <c r="AO206" s="472"/>
      <c r="AP206" s="472"/>
      <c r="AQ206" s="472"/>
      <c r="AR206" s="472"/>
      <c r="AS206" s="472"/>
      <c r="AT206" s="472"/>
      <c r="AU206" s="472"/>
      <c r="AV206" s="472"/>
      <c r="AW206" s="472"/>
      <c r="AX206" s="472"/>
      <c r="AY206" s="473"/>
      <c r="AZ206" s="471"/>
      <c r="BA206" s="472"/>
      <c r="BB206" s="472"/>
      <c r="BC206" s="472"/>
      <c r="BD206" s="472"/>
      <c r="BE206" s="472"/>
      <c r="BF206" s="472"/>
      <c r="BG206" s="472"/>
      <c r="BH206" s="472"/>
      <c r="BI206" s="472"/>
      <c r="BJ206" s="472"/>
      <c r="BK206" s="472"/>
      <c r="BL206" s="472"/>
      <c r="BM206" s="472"/>
      <c r="BN206" s="472"/>
      <c r="BO206" s="472"/>
      <c r="BP206" s="472"/>
      <c r="BQ206" s="472"/>
      <c r="BR206" s="472"/>
      <c r="BS206" s="473"/>
      <c r="BT206" s="471"/>
      <c r="BU206" s="472"/>
      <c r="BV206" s="472"/>
      <c r="BW206" s="472"/>
      <c r="BX206" s="472"/>
      <c r="BY206" s="472"/>
      <c r="BZ206" s="472"/>
      <c r="CA206" s="472"/>
      <c r="CB206" s="472"/>
      <c r="CC206" s="472"/>
      <c r="CD206" s="472"/>
      <c r="CE206" s="472"/>
      <c r="CF206" s="472"/>
      <c r="CG206" s="472"/>
      <c r="CH206" s="472"/>
      <c r="CI206" s="472"/>
      <c r="CJ206" s="473"/>
      <c r="CK206" s="471"/>
      <c r="CL206" s="472"/>
      <c r="CM206" s="472"/>
      <c r="CN206" s="472"/>
      <c r="CO206" s="472"/>
      <c r="CP206" s="472"/>
      <c r="CQ206" s="472"/>
      <c r="CR206" s="472"/>
      <c r="CS206" s="472"/>
      <c r="CT206" s="472"/>
      <c r="CU206" s="472"/>
      <c r="CV206" s="472"/>
      <c r="CW206" s="472"/>
      <c r="CX206" s="472"/>
      <c r="CY206" s="472"/>
      <c r="CZ206" s="472"/>
      <c r="DA206" s="472"/>
    </row>
    <row r="207" spans="1:105" s="77" customFormat="1" ht="15" hidden="1" customHeight="1" x14ac:dyDescent="0.25">
      <c r="A207" s="469" t="s">
        <v>337</v>
      </c>
      <c r="B207" s="469"/>
      <c r="C207" s="469"/>
      <c r="D207" s="469"/>
      <c r="E207" s="469"/>
      <c r="F207" s="469"/>
      <c r="G207" s="469"/>
      <c r="H207" s="470" t="s">
        <v>151</v>
      </c>
      <c r="I207" s="470"/>
      <c r="J207" s="470"/>
      <c r="K207" s="470"/>
      <c r="L207" s="470"/>
      <c r="M207" s="470"/>
      <c r="N207" s="470"/>
      <c r="O207" s="470"/>
      <c r="P207" s="470"/>
      <c r="Q207" s="470"/>
      <c r="R207" s="470"/>
      <c r="S207" s="470"/>
      <c r="T207" s="470"/>
      <c r="U207" s="470"/>
      <c r="V207" s="470"/>
      <c r="W207" s="470"/>
      <c r="X207" s="470"/>
      <c r="Y207" s="470"/>
      <c r="Z207" s="470"/>
      <c r="AA207" s="470"/>
      <c r="AB207" s="470"/>
      <c r="AC207" s="470"/>
      <c r="AD207" s="470"/>
      <c r="AE207" s="470"/>
      <c r="AF207" s="470"/>
      <c r="AG207" s="470"/>
      <c r="AH207" s="470"/>
      <c r="AI207" s="470"/>
      <c r="AJ207" s="471" t="s">
        <v>290</v>
      </c>
      <c r="AK207" s="472"/>
      <c r="AL207" s="472"/>
      <c r="AM207" s="472"/>
      <c r="AN207" s="472"/>
      <c r="AO207" s="472"/>
      <c r="AP207" s="472"/>
      <c r="AQ207" s="472"/>
      <c r="AR207" s="472"/>
      <c r="AS207" s="472"/>
      <c r="AT207" s="472"/>
      <c r="AU207" s="472"/>
      <c r="AV207" s="472"/>
      <c r="AW207" s="472"/>
      <c r="AX207" s="472"/>
      <c r="AY207" s="473"/>
      <c r="AZ207" s="471"/>
      <c r="BA207" s="472"/>
      <c r="BB207" s="472"/>
      <c r="BC207" s="472"/>
      <c r="BD207" s="472"/>
      <c r="BE207" s="472"/>
      <c r="BF207" s="472"/>
      <c r="BG207" s="472"/>
      <c r="BH207" s="472"/>
      <c r="BI207" s="472"/>
      <c r="BJ207" s="472"/>
      <c r="BK207" s="472"/>
      <c r="BL207" s="472"/>
      <c r="BM207" s="472"/>
      <c r="BN207" s="472"/>
      <c r="BO207" s="472"/>
      <c r="BP207" s="472"/>
      <c r="BQ207" s="472"/>
      <c r="BR207" s="472"/>
      <c r="BS207" s="473"/>
      <c r="BT207" s="471"/>
      <c r="BU207" s="472"/>
      <c r="BV207" s="472"/>
      <c r="BW207" s="472"/>
      <c r="BX207" s="472"/>
      <c r="BY207" s="472"/>
      <c r="BZ207" s="472"/>
      <c r="CA207" s="472"/>
      <c r="CB207" s="472"/>
      <c r="CC207" s="472"/>
      <c r="CD207" s="472"/>
      <c r="CE207" s="472"/>
      <c r="CF207" s="472"/>
      <c r="CG207" s="472"/>
      <c r="CH207" s="472"/>
      <c r="CI207" s="472"/>
      <c r="CJ207" s="473"/>
      <c r="CK207" s="471"/>
      <c r="CL207" s="472"/>
      <c r="CM207" s="472"/>
      <c r="CN207" s="472"/>
      <c r="CO207" s="472"/>
      <c r="CP207" s="472"/>
      <c r="CQ207" s="472"/>
      <c r="CR207" s="472"/>
      <c r="CS207" s="472"/>
      <c r="CT207" s="472"/>
      <c r="CU207" s="472"/>
      <c r="CV207" s="472"/>
      <c r="CW207" s="472"/>
      <c r="CX207" s="472"/>
      <c r="CY207" s="472"/>
      <c r="CZ207" s="472"/>
      <c r="DA207" s="472"/>
    </row>
    <row r="208" spans="1:105" s="77" customFormat="1" ht="54" hidden="1" customHeight="1" x14ac:dyDescent="0.25">
      <c r="A208" s="469" t="s">
        <v>338</v>
      </c>
      <c r="B208" s="469"/>
      <c r="C208" s="469"/>
      <c r="D208" s="469"/>
      <c r="E208" s="469"/>
      <c r="F208" s="469"/>
      <c r="G208" s="469"/>
      <c r="H208" s="470" t="s">
        <v>339</v>
      </c>
      <c r="I208" s="470"/>
      <c r="J208" s="470"/>
      <c r="K208" s="470"/>
      <c r="L208" s="470"/>
      <c r="M208" s="470"/>
      <c r="N208" s="470"/>
      <c r="O208" s="470"/>
      <c r="P208" s="470"/>
      <c r="Q208" s="470"/>
      <c r="R208" s="470"/>
      <c r="S208" s="470"/>
      <c r="T208" s="470"/>
      <c r="U208" s="470"/>
      <c r="V208" s="470"/>
      <c r="W208" s="470"/>
      <c r="X208" s="470"/>
      <c r="Y208" s="470"/>
      <c r="Z208" s="470"/>
      <c r="AA208" s="470"/>
      <c r="AB208" s="470"/>
      <c r="AC208" s="470"/>
      <c r="AD208" s="470"/>
      <c r="AE208" s="470"/>
      <c r="AF208" s="470"/>
      <c r="AG208" s="470"/>
      <c r="AH208" s="470"/>
      <c r="AI208" s="470"/>
      <c r="AJ208" s="471" t="s">
        <v>277</v>
      </c>
      <c r="AK208" s="472"/>
      <c r="AL208" s="472"/>
      <c r="AM208" s="472"/>
      <c r="AN208" s="472"/>
      <c r="AO208" s="472"/>
      <c r="AP208" s="472"/>
      <c r="AQ208" s="472"/>
      <c r="AR208" s="472"/>
      <c r="AS208" s="472"/>
      <c r="AT208" s="472"/>
      <c r="AU208" s="472"/>
      <c r="AV208" s="472"/>
      <c r="AW208" s="472"/>
      <c r="AX208" s="472"/>
      <c r="AY208" s="473"/>
      <c r="AZ208" s="471"/>
      <c r="BA208" s="472"/>
      <c r="BB208" s="472"/>
      <c r="BC208" s="472"/>
      <c r="BD208" s="472"/>
      <c r="BE208" s="472"/>
      <c r="BF208" s="472"/>
      <c r="BG208" s="472"/>
      <c r="BH208" s="472"/>
      <c r="BI208" s="472"/>
      <c r="BJ208" s="472"/>
      <c r="BK208" s="472"/>
      <c r="BL208" s="472"/>
      <c r="BM208" s="472"/>
      <c r="BN208" s="472"/>
      <c r="BO208" s="472"/>
      <c r="BP208" s="472"/>
      <c r="BQ208" s="472"/>
      <c r="BR208" s="472"/>
      <c r="BS208" s="473"/>
      <c r="BT208" s="471"/>
      <c r="BU208" s="472"/>
      <c r="BV208" s="472"/>
      <c r="BW208" s="472"/>
      <c r="BX208" s="472"/>
      <c r="BY208" s="472"/>
      <c r="BZ208" s="472"/>
      <c r="CA208" s="472"/>
      <c r="CB208" s="472"/>
      <c r="CC208" s="472"/>
      <c r="CD208" s="472"/>
      <c r="CE208" s="472"/>
      <c r="CF208" s="472"/>
      <c r="CG208" s="472"/>
      <c r="CH208" s="472"/>
      <c r="CI208" s="472"/>
      <c r="CJ208" s="473"/>
      <c r="CK208" s="471"/>
      <c r="CL208" s="472"/>
      <c r="CM208" s="472"/>
      <c r="CN208" s="472"/>
      <c r="CO208" s="472"/>
      <c r="CP208" s="472"/>
      <c r="CQ208" s="472"/>
      <c r="CR208" s="472"/>
      <c r="CS208" s="472"/>
      <c r="CT208" s="472"/>
      <c r="CU208" s="472"/>
      <c r="CV208" s="472"/>
      <c r="CW208" s="472"/>
      <c r="CX208" s="472"/>
      <c r="CY208" s="472"/>
      <c r="CZ208" s="472"/>
      <c r="DA208" s="472"/>
    </row>
    <row r="209" spans="1:105" s="77" customFormat="1" ht="80.25" hidden="1" customHeight="1" x14ac:dyDescent="0.25">
      <c r="A209" s="469" t="s">
        <v>340</v>
      </c>
      <c r="B209" s="469"/>
      <c r="C209" s="469"/>
      <c r="D209" s="469"/>
      <c r="E209" s="469"/>
      <c r="F209" s="469"/>
      <c r="G209" s="469"/>
      <c r="H209" s="470" t="s">
        <v>279</v>
      </c>
      <c r="I209" s="470"/>
      <c r="J209" s="470"/>
      <c r="K209" s="470"/>
      <c r="L209" s="470"/>
      <c r="M209" s="470"/>
      <c r="N209" s="470"/>
      <c r="O209" s="470"/>
      <c r="P209" s="470"/>
      <c r="Q209" s="470"/>
      <c r="R209" s="470"/>
      <c r="S209" s="470"/>
      <c r="T209" s="470"/>
      <c r="U209" s="470"/>
      <c r="V209" s="470"/>
      <c r="W209" s="470"/>
      <c r="X209" s="470"/>
      <c r="Y209" s="470"/>
      <c r="Z209" s="470"/>
      <c r="AA209" s="470"/>
      <c r="AB209" s="470"/>
      <c r="AC209" s="470"/>
      <c r="AD209" s="470"/>
      <c r="AE209" s="470"/>
      <c r="AF209" s="470"/>
      <c r="AG209" s="470"/>
      <c r="AH209" s="470"/>
      <c r="AI209" s="470"/>
      <c r="AJ209" s="471"/>
      <c r="AK209" s="472"/>
      <c r="AL209" s="472"/>
      <c r="AM209" s="472"/>
      <c r="AN209" s="472"/>
      <c r="AO209" s="472"/>
      <c r="AP209" s="472"/>
      <c r="AQ209" s="472"/>
      <c r="AR209" s="472"/>
      <c r="AS209" s="472"/>
      <c r="AT209" s="472"/>
      <c r="AU209" s="472"/>
      <c r="AV209" s="472"/>
      <c r="AW209" s="472"/>
      <c r="AX209" s="472"/>
      <c r="AY209" s="473"/>
      <c r="AZ209" s="471"/>
      <c r="BA209" s="472"/>
      <c r="BB209" s="472"/>
      <c r="BC209" s="472"/>
      <c r="BD209" s="472"/>
      <c r="BE209" s="472"/>
      <c r="BF209" s="472"/>
      <c r="BG209" s="472"/>
      <c r="BH209" s="472"/>
      <c r="BI209" s="472"/>
      <c r="BJ209" s="472"/>
      <c r="BK209" s="472"/>
      <c r="BL209" s="472"/>
      <c r="BM209" s="472"/>
      <c r="BN209" s="472"/>
      <c r="BO209" s="472"/>
      <c r="BP209" s="472"/>
      <c r="BQ209" s="472"/>
      <c r="BR209" s="472"/>
      <c r="BS209" s="473"/>
      <c r="BT209" s="471"/>
      <c r="BU209" s="472"/>
      <c r="BV209" s="472"/>
      <c r="BW209" s="472"/>
      <c r="BX209" s="472"/>
      <c r="BY209" s="472"/>
      <c r="BZ209" s="472"/>
      <c r="CA209" s="472"/>
      <c r="CB209" s="472"/>
      <c r="CC209" s="472"/>
      <c r="CD209" s="472"/>
      <c r="CE209" s="472"/>
      <c r="CF209" s="472"/>
      <c r="CG209" s="472"/>
      <c r="CH209" s="472"/>
      <c r="CI209" s="472"/>
      <c r="CJ209" s="473"/>
      <c r="CK209" s="471"/>
      <c r="CL209" s="472"/>
      <c r="CM209" s="472"/>
      <c r="CN209" s="472"/>
      <c r="CO209" s="472"/>
      <c r="CP209" s="472"/>
      <c r="CQ209" s="472"/>
      <c r="CR209" s="472"/>
      <c r="CS209" s="472"/>
      <c r="CT209" s="472"/>
      <c r="CU209" s="472"/>
      <c r="CV209" s="472"/>
      <c r="CW209" s="472"/>
      <c r="CX209" s="472"/>
      <c r="CY209" s="472"/>
      <c r="CZ209" s="472"/>
      <c r="DA209" s="472"/>
    </row>
    <row r="210" spans="1:105" hidden="1" x14ac:dyDescent="0.3">
      <c r="A210" s="507" t="s">
        <v>341</v>
      </c>
      <c r="B210" s="507"/>
      <c r="C210" s="507"/>
      <c r="D210" s="507"/>
      <c r="E210" s="507"/>
      <c r="F210" s="507"/>
      <c r="G210" s="507"/>
      <c r="H210" s="507"/>
      <c r="I210" s="507"/>
      <c r="J210" s="507"/>
      <c r="K210" s="507"/>
      <c r="L210" s="507"/>
      <c r="M210" s="507"/>
      <c r="N210" s="507"/>
      <c r="O210" s="507"/>
      <c r="P210" s="507"/>
      <c r="Q210" s="507"/>
      <c r="R210" s="507"/>
      <c r="S210" s="507"/>
      <c r="T210" s="507"/>
      <c r="U210" s="507"/>
      <c r="V210" s="507"/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  <c r="AT210" s="507"/>
      <c r="AU210" s="507"/>
      <c r="AV210" s="507"/>
      <c r="AW210" s="507"/>
      <c r="AX210" s="507"/>
      <c r="AY210" s="507"/>
      <c r="AZ210" s="507"/>
      <c r="BA210" s="507"/>
      <c r="BB210" s="507"/>
      <c r="BC210" s="507"/>
      <c r="BD210" s="507"/>
      <c r="BE210" s="507"/>
      <c r="BF210" s="507"/>
      <c r="BG210" s="507"/>
      <c r="BH210" s="507"/>
      <c r="BI210" s="507"/>
      <c r="BJ210" s="507"/>
      <c r="BK210" s="507"/>
      <c r="BL210" s="507"/>
      <c r="BM210" s="507"/>
      <c r="BN210" s="507"/>
      <c r="BO210" s="507"/>
      <c r="BP210" s="507"/>
      <c r="BQ210" s="507"/>
      <c r="BR210" s="507"/>
      <c r="BS210" s="507"/>
      <c r="BT210" s="507"/>
      <c r="BU210" s="507"/>
      <c r="BV210" s="507"/>
      <c r="BW210" s="507"/>
      <c r="BX210" s="507"/>
      <c r="BY210" s="507"/>
      <c r="BZ210" s="507"/>
      <c r="CA210" s="507"/>
      <c r="CB210" s="507"/>
      <c r="CC210" s="507"/>
      <c r="CD210" s="507"/>
      <c r="CE210" s="507"/>
      <c r="CF210" s="507"/>
      <c r="CG210" s="507"/>
      <c r="CH210" s="507"/>
      <c r="CI210" s="507"/>
      <c r="CJ210" s="507"/>
      <c r="CK210" s="507"/>
      <c r="CL210" s="507"/>
      <c r="CM210" s="507"/>
      <c r="CN210" s="507"/>
      <c r="CO210" s="507"/>
      <c r="CP210" s="507"/>
      <c r="CQ210" s="507"/>
      <c r="CR210" s="507"/>
      <c r="CS210" s="507"/>
      <c r="CT210" s="507"/>
      <c r="CU210" s="507"/>
      <c r="CV210" s="507"/>
      <c r="CW210" s="507"/>
      <c r="CX210" s="507"/>
      <c r="CY210" s="507"/>
      <c r="CZ210" s="507"/>
      <c r="DA210" s="507"/>
    </row>
    <row r="211" spans="1:105" ht="16.5" hidden="1" customHeight="1" x14ac:dyDescent="0.3">
      <c r="A211" s="506" t="s">
        <v>342</v>
      </c>
      <c r="B211" s="506"/>
      <c r="C211" s="506"/>
      <c r="D211" s="506"/>
      <c r="E211" s="506"/>
      <c r="F211" s="506"/>
      <c r="G211" s="506"/>
      <c r="H211" s="506"/>
      <c r="I211" s="506"/>
      <c r="J211" s="506"/>
      <c r="K211" s="506"/>
      <c r="L211" s="506"/>
      <c r="M211" s="506"/>
      <c r="N211" s="506"/>
      <c r="O211" s="506"/>
      <c r="P211" s="506"/>
      <c r="Q211" s="506"/>
      <c r="R211" s="506"/>
      <c r="S211" s="506"/>
      <c r="T211" s="506"/>
      <c r="U211" s="506"/>
      <c r="V211" s="506"/>
      <c r="W211" s="506"/>
      <c r="X211" s="506"/>
      <c r="Y211" s="506"/>
      <c r="Z211" s="506"/>
      <c r="AA211" s="506"/>
      <c r="AB211" s="506"/>
      <c r="AC211" s="506"/>
      <c r="AD211" s="506"/>
      <c r="AE211" s="506"/>
      <c r="AF211" s="506"/>
      <c r="AG211" s="506"/>
      <c r="AH211" s="506"/>
      <c r="AI211" s="506"/>
      <c r="AJ211" s="506"/>
      <c r="AK211" s="506"/>
      <c r="AL211" s="506"/>
      <c r="AM211" s="506"/>
      <c r="AN211" s="506"/>
      <c r="AO211" s="506"/>
      <c r="AP211" s="506"/>
      <c r="AQ211" s="506"/>
      <c r="AR211" s="506"/>
      <c r="AS211" s="506"/>
      <c r="AT211" s="506"/>
      <c r="AU211" s="506"/>
      <c r="AV211" s="506"/>
      <c r="AW211" s="506"/>
      <c r="AX211" s="506"/>
      <c r="AY211" s="506"/>
      <c r="AZ211" s="506"/>
      <c r="BA211" s="506"/>
      <c r="BB211" s="506"/>
      <c r="BC211" s="506"/>
      <c r="BD211" s="506"/>
      <c r="BE211" s="506"/>
      <c r="BF211" s="506"/>
      <c r="BG211" s="506"/>
      <c r="BH211" s="506"/>
      <c r="BI211" s="506"/>
      <c r="BJ211" s="506"/>
      <c r="BK211" s="506"/>
      <c r="BL211" s="506"/>
      <c r="BM211" s="506"/>
      <c r="BN211" s="506"/>
      <c r="BO211" s="506"/>
      <c r="BP211" s="506"/>
      <c r="BQ211" s="506"/>
      <c r="BR211" s="506"/>
      <c r="BS211" s="506"/>
      <c r="BT211" s="506"/>
      <c r="BU211" s="506"/>
      <c r="BV211" s="506"/>
      <c r="BW211" s="506"/>
      <c r="BX211" s="506"/>
      <c r="BY211" s="506"/>
      <c r="BZ211" s="506"/>
      <c r="CA211" s="506"/>
      <c r="CB211" s="506"/>
      <c r="CC211" s="506"/>
      <c r="CD211" s="506"/>
      <c r="CE211" s="506"/>
      <c r="CF211" s="506"/>
      <c r="CG211" s="506"/>
      <c r="CH211" s="506"/>
      <c r="CI211" s="506"/>
      <c r="CJ211" s="506"/>
      <c r="CK211" s="506"/>
      <c r="CL211" s="506"/>
      <c r="CM211" s="506"/>
      <c r="CN211" s="506"/>
      <c r="CO211" s="506"/>
      <c r="CP211" s="506"/>
      <c r="CQ211" s="506"/>
      <c r="CR211" s="506"/>
      <c r="CS211" s="506"/>
      <c r="CT211" s="506"/>
      <c r="CU211" s="506"/>
      <c r="CV211" s="506"/>
      <c r="CW211" s="506"/>
      <c r="CX211" s="506"/>
      <c r="CY211" s="506"/>
      <c r="CZ211" s="506"/>
      <c r="DA211" s="506"/>
    </row>
    <row r="212" spans="1:105" ht="15.75" hidden="1" customHeight="1" x14ac:dyDescent="0.3">
      <c r="A212" s="506" t="s">
        <v>343</v>
      </c>
      <c r="B212" s="506"/>
      <c r="C212" s="506"/>
      <c r="D212" s="506"/>
      <c r="E212" s="506"/>
      <c r="F212" s="506"/>
      <c r="G212" s="506"/>
      <c r="H212" s="506"/>
      <c r="I212" s="506"/>
      <c r="J212" s="506"/>
      <c r="K212" s="506"/>
      <c r="L212" s="506"/>
      <c r="M212" s="506"/>
      <c r="N212" s="506"/>
      <c r="O212" s="506"/>
      <c r="P212" s="506"/>
      <c r="Q212" s="506"/>
      <c r="R212" s="506"/>
      <c r="S212" s="506"/>
      <c r="T212" s="506"/>
      <c r="U212" s="506"/>
      <c r="V212" s="506"/>
      <c r="W212" s="506"/>
      <c r="X212" s="506"/>
      <c r="Y212" s="506"/>
      <c r="Z212" s="506"/>
      <c r="AA212" s="506"/>
      <c r="AB212" s="506"/>
      <c r="AC212" s="506"/>
      <c r="AD212" s="506"/>
      <c r="AE212" s="506"/>
      <c r="AF212" s="506"/>
      <c r="AG212" s="506"/>
      <c r="AH212" s="506"/>
      <c r="AI212" s="506"/>
      <c r="AJ212" s="506"/>
      <c r="AK212" s="506"/>
      <c r="AL212" s="506"/>
      <c r="AM212" s="506"/>
      <c r="AN212" s="506"/>
      <c r="AO212" s="506"/>
      <c r="AP212" s="506"/>
      <c r="AQ212" s="506"/>
      <c r="AR212" s="506"/>
      <c r="AS212" s="506"/>
      <c r="AT212" s="506"/>
      <c r="AU212" s="506"/>
      <c r="AV212" s="506"/>
      <c r="AW212" s="506"/>
      <c r="AX212" s="506"/>
      <c r="AY212" s="506"/>
      <c r="AZ212" s="506"/>
      <c r="BA212" s="506"/>
      <c r="BB212" s="506"/>
      <c r="BC212" s="506"/>
      <c r="BD212" s="506"/>
      <c r="BE212" s="506"/>
      <c r="BF212" s="506"/>
      <c r="BG212" s="506"/>
      <c r="BH212" s="506"/>
      <c r="BI212" s="506"/>
      <c r="BJ212" s="506"/>
      <c r="BK212" s="506"/>
      <c r="BL212" s="506"/>
      <c r="BM212" s="506"/>
      <c r="BN212" s="506"/>
      <c r="BO212" s="506"/>
      <c r="BP212" s="506"/>
      <c r="BQ212" s="506"/>
      <c r="BR212" s="506"/>
      <c r="BS212" s="506"/>
      <c r="BT212" s="506"/>
      <c r="BU212" s="506"/>
      <c r="BV212" s="506"/>
      <c r="BW212" s="506"/>
      <c r="BX212" s="506"/>
      <c r="BY212" s="506"/>
      <c r="BZ212" s="506"/>
      <c r="CA212" s="506"/>
      <c r="CB212" s="506"/>
      <c r="CC212" s="506"/>
      <c r="CD212" s="506"/>
      <c r="CE212" s="506"/>
      <c r="CF212" s="506"/>
      <c r="CG212" s="506"/>
      <c r="CH212" s="506"/>
      <c r="CI212" s="506"/>
      <c r="CJ212" s="506"/>
      <c r="CK212" s="506"/>
      <c r="CL212" s="506"/>
      <c r="CM212" s="506"/>
      <c r="CN212" s="506"/>
      <c r="CO212" s="506"/>
      <c r="CP212" s="506"/>
      <c r="CQ212" s="506"/>
      <c r="CR212" s="506"/>
      <c r="CS212" s="506"/>
      <c r="CT212" s="506"/>
      <c r="CU212" s="506"/>
      <c r="CV212" s="506"/>
      <c r="CW212" s="506"/>
      <c r="CX212" s="506"/>
      <c r="CY212" s="506"/>
      <c r="CZ212" s="506"/>
      <c r="DA212" s="506"/>
    </row>
    <row r="213" spans="1:105" ht="18" hidden="1" customHeight="1" x14ac:dyDescent="0.3">
      <c r="A213" s="506" t="s">
        <v>344</v>
      </c>
      <c r="B213" s="506"/>
      <c r="C213" s="506"/>
      <c r="D213" s="506"/>
      <c r="E213" s="506"/>
      <c r="F213" s="506"/>
      <c r="G213" s="506"/>
      <c r="H213" s="506"/>
      <c r="I213" s="506"/>
      <c r="J213" s="506"/>
      <c r="K213" s="506"/>
      <c r="L213" s="506"/>
      <c r="M213" s="506"/>
      <c r="N213" s="506"/>
      <c r="O213" s="506"/>
      <c r="P213" s="506"/>
      <c r="Q213" s="506"/>
      <c r="R213" s="506"/>
      <c r="S213" s="506"/>
      <c r="T213" s="506"/>
      <c r="U213" s="506"/>
      <c r="V213" s="506"/>
      <c r="W213" s="506"/>
      <c r="X213" s="506"/>
      <c r="Y213" s="506"/>
      <c r="Z213" s="506"/>
      <c r="AA213" s="506"/>
      <c r="AB213" s="506"/>
      <c r="AC213" s="506"/>
      <c r="AD213" s="506"/>
      <c r="AE213" s="506"/>
      <c r="AF213" s="506"/>
      <c r="AG213" s="506"/>
      <c r="AH213" s="506"/>
      <c r="AI213" s="506"/>
      <c r="AJ213" s="506"/>
      <c r="AK213" s="506"/>
      <c r="AL213" s="506"/>
      <c r="AM213" s="506"/>
      <c r="AN213" s="506"/>
      <c r="AO213" s="506"/>
      <c r="AP213" s="506"/>
      <c r="AQ213" s="506"/>
      <c r="AR213" s="506"/>
      <c r="AS213" s="506"/>
      <c r="AT213" s="506"/>
      <c r="AU213" s="506"/>
      <c r="AV213" s="506"/>
      <c r="AW213" s="506"/>
      <c r="AX213" s="506"/>
      <c r="AY213" s="506"/>
      <c r="AZ213" s="506"/>
      <c r="BA213" s="506"/>
      <c r="BB213" s="506"/>
      <c r="BC213" s="506"/>
      <c r="BD213" s="506"/>
      <c r="BE213" s="506"/>
      <c r="BF213" s="506"/>
      <c r="BG213" s="506"/>
      <c r="BH213" s="506"/>
      <c r="BI213" s="506"/>
      <c r="BJ213" s="506"/>
      <c r="BK213" s="506"/>
      <c r="BL213" s="506"/>
      <c r="BM213" s="506"/>
      <c r="BN213" s="506"/>
      <c r="BO213" s="506"/>
      <c r="BP213" s="506"/>
      <c r="BQ213" s="506"/>
      <c r="BR213" s="506"/>
      <c r="BS213" s="506"/>
      <c r="BT213" s="506"/>
      <c r="BU213" s="506"/>
      <c r="BV213" s="506"/>
      <c r="BW213" s="506"/>
      <c r="BX213" s="506"/>
      <c r="BY213" s="506"/>
      <c r="BZ213" s="506"/>
      <c r="CA213" s="506"/>
      <c r="CB213" s="506"/>
      <c r="CC213" s="506"/>
      <c r="CD213" s="506"/>
      <c r="CE213" s="506"/>
      <c r="CF213" s="506"/>
      <c r="CG213" s="506"/>
      <c r="CH213" s="506"/>
      <c r="CI213" s="506"/>
      <c r="CJ213" s="506"/>
      <c r="CK213" s="506"/>
      <c r="CL213" s="506"/>
      <c r="CM213" s="506"/>
      <c r="CN213" s="506"/>
      <c r="CO213" s="506"/>
      <c r="CP213" s="506"/>
      <c r="CQ213" s="506"/>
      <c r="CR213" s="506"/>
      <c r="CS213" s="506"/>
      <c r="CT213" s="506"/>
      <c r="CU213" s="506"/>
      <c r="CV213" s="506"/>
      <c r="CW213" s="506"/>
      <c r="CX213" s="506"/>
      <c r="CY213" s="506"/>
      <c r="CZ213" s="506"/>
      <c r="DA213" s="506"/>
    </row>
    <row r="214" spans="1:105" ht="30" hidden="1" customHeight="1" x14ac:dyDescent="0.3">
      <c r="A214" s="508" t="s">
        <v>345</v>
      </c>
      <c r="B214" s="508"/>
      <c r="C214" s="508"/>
      <c r="D214" s="508"/>
      <c r="E214" s="508"/>
      <c r="F214" s="508"/>
      <c r="G214" s="508"/>
      <c r="H214" s="508"/>
      <c r="I214" s="508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508"/>
      <c r="Y214" s="508"/>
      <c r="Z214" s="508"/>
      <c r="AA214" s="508"/>
      <c r="AB214" s="508"/>
      <c r="AC214" s="508"/>
      <c r="AD214" s="508"/>
      <c r="AE214" s="508"/>
      <c r="AF214" s="508"/>
      <c r="AG214" s="508"/>
      <c r="AH214" s="508"/>
      <c r="AI214" s="508"/>
      <c r="AJ214" s="508"/>
      <c r="AK214" s="508"/>
      <c r="AL214" s="508"/>
      <c r="AM214" s="508"/>
      <c r="AN214" s="508"/>
      <c r="AO214" s="508"/>
      <c r="AP214" s="508"/>
      <c r="AQ214" s="508"/>
      <c r="AR214" s="508"/>
      <c r="AS214" s="508"/>
      <c r="AT214" s="508"/>
      <c r="AU214" s="508"/>
      <c r="AV214" s="508"/>
      <c r="AW214" s="508"/>
      <c r="AX214" s="508"/>
      <c r="AY214" s="508"/>
      <c r="AZ214" s="508"/>
      <c r="BA214" s="508"/>
      <c r="BB214" s="508"/>
      <c r="BC214" s="508"/>
      <c r="BD214" s="508"/>
      <c r="BE214" s="508"/>
      <c r="BF214" s="508"/>
      <c r="BG214" s="508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8"/>
      <c r="BS214" s="508"/>
      <c r="BT214" s="508"/>
      <c r="BU214" s="508"/>
      <c r="BV214" s="508"/>
      <c r="BW214" s="508"/>
      <c r="BX214" s="508"/>
      <c r="BY214" s="508"/>
      <c r="BZ214" s="508"/>
      <c r="CA214" s="508"/>
      <c r="CB214" s="508"/>
      <c r="CC214" s="508"/>
      <c r="CD214" s="508"/>
      <c r="CE214" s="508"/>
      <c r="CF214" s="508"/>
      <c r="CG214" s="508"/>
      <c r="CH214" s="508"/>
      <c r="CI214" s="508"/>
      <c r="CJ214" s="508"/>
      <c r="CK214" s="508"/>
      <c r="CL214" s="508"/>
      <c r="CM214" s="508"/>
      <c r="CN214" s="508"/>
      <c r="CO214" s="508"/>
      <c r="CP214" s="508"/>
      <c r="CQ214" s="508"/>
      <c r="CR214" s="508"/>
      <c r="CS214" s="508"/>
      <c r="CT214" s="508"/>
      <c r="CU214" s="508"/>
      <c r="CV214" s="508"/>
      <c r="CW214" s="508"/>
      <c r="CX214" s="508"/>
      <c r="CY214" s="508"/>
      <c r="CZ214" s="508"/>
      <c r="DA214" s="508"/>
    </row>
    <row r="215" spans="1:105" hidden="1" x14ac:dyDescent="0.3">
      <c r="A215" s="506" t="s">
        <v>346</v>
      </c>
      <c r="B215" s="506"/>
      <c r="C215" s="506"/>
      <c r="D215" s="506"/>
      <c r="E215" s="506"/>
      <c r="F215" s="506"/>
      <c r="G215" s="506"/>
      <c r="H215" s="506"/>
      <c r="I215" s="506"/>
      <c r="J215" s="506"/>
      <c r="K215" s="506"/>
      <c r="L215" s="506"/>
      <c r="M215" s="506"/>
      <c r="N215" s="506"/>
      <c r="O215" s="506"/>
      <c r="P215" s="506"/>
      <c r="Q215" s="506"/>
      <c r="R215" s="506"/>
      <c r="S215" s="506"/>
      <c r="T215" s="506"/>
      <c r="U215" s="506"/>
      <c r="V215" s="506"/>
      <c r="W215" s="506"/>
      <c r="X215" s="506"/>
      <c r="Y215" s="506"/>
      <c r="Z215" s="506"/>
      <c r="AA215" s="506"/>
      <c r="AB215" s="506"/>
      <c r="AC215" s="506"/>
      <c r="AD215" s="506"/>
      <c r="AE215" s="506"/>
      <c r="AF215" s="506"/>
      <c r="AG215" s="506"/>
      <c r="AH215" s="506"/>
      <c r="AI215" s="506"/>
      <c r="AJ215" s="506"/>
      <c r="AK215" s="506"/>
      <c r="AL215" s="506"/>
      <c r="AM215" s="506"/>
      <c r="AN215" s="506"/>
      <c r="AO215" s="506"/>
      <c r="AP215" s="506"/>
      <c r="AQ215" s="506"/>
      <c r="AR215" s="506"/>
      <c r="AS215" s="506"/>
      <c r="AT215" s="506"/>
      <c r="AU215" s="506"/>
      <c r="AV215" s="506"/>
      <c r="AW215" s="506"/>
      <c r="AX215" s="506"/>
      <c r="AY215" s="506"/>
      <c r="AZ215" s="506"/>
      <c r="BA215" s="506"/>
      <c r="BB215" s="506"/>
      <c r="BC215" s="506"/>
      <c r="BD215" s="506"/>
      <c r="BE215" s="506"/>
      <c r="BF215" s="506"/>
      <c r="BG215" s="506"/>
      <c r="BH215" s="506"/>
      <c r="BI215" s="506"/>
      <c r="BJ215" s="506"/>
      <c r="BK215" s="506"/>
      <c r="BL215" s="506"/>
      <c r="BM215" s="506"/>
      <c r="BN215" s="506"/>
      <c r="BO215" s="506"/>
      <c r="BP215" s="506"/>
      <c r="BQ215" s="506"/>
      <c r="BR215" s="506"/>
      <c r="BS215" s="506"/>
      <c r="BT215" s="506"/>
      <c r="BU215" s="506"/>
      <c r="BV215" s="506"/>
      <c r="BW215" s="506"/>
      <c r="BX215" s="506"/>
      <c r="BY215" s="506"/>
      <c r="BZ215" s="506"/>
      <c r="CA215" s="506"/>
      <c r="CB215" s="506"/>
      <c r="CC215" s="506"/>
      <c r="CD215" s="506"/>
      <c r="CE215" s="506"/>
      <c r="CF215" s="506"/>
      <c r="CG215" s="506"/>
      <c r="CH215" s="506"/>
      <c r="CI215" s="506"/>
      <c r="CJ215" s="506"/>
      <c r="CK215" s="506"/>
      <c r="CL215" s="506"/>
      <c r="CM215" s="506"/>
      <c r="CN215" s="506"/>
      <c r="CO215" s="506"/>
      <c r="CP215" s="506"/>
      <c r="CQ215" s="506"/>
      <c r="CR215" s="506"/>
      <c r="CS215" s="506"/>
      <c r="CT215" s="506"/>
      <c r="CU215" s="506"/>
      <c r="CV215" s="506"/>
      <c r="CW215" s="506"/>
      <c r="CX215" s="506"/>
      <c r="CY215" s="506"/>
      <c r="CZ215" s="506"/>
      <c r="DA215" s="506"/>
    </row>
    <row r="216" spans="1:105" hidden="1" x14ac:dyDescent="0.3">
      <c r="A216" s="506" t="s">
        <v>347</v>
      </c>
      <c r="B216" s="506"/>
      <c r="C216" s="506"/>
      <c r="D216" s="506"/>
      <c r="E216" s="506"/>
      <c r="F216" s="506"/>
      <c r="G216" s="506"/>
      <c r="H216" s="506"/>
      <c r="I216" s="506"/>
      <c r="J216" s="506"/>
      <c r="K216" s="506"/>
      <c r="L216" s="506"/>
      <c r="M216" s="506"/>
      <c r="N216" s="506"/>
      <c r="O216" s="506"/>
      <c r="P216" s="506"/>
      <c r="Q216" s="506"/>
      <c r="R216" s="506"/>
      <c r="S216" s="506"/>
      <c r="T216" s="506"/>
      <c r="U216" s="506"/>
      <c r="V216" s="506"/>
      <c r="W216" s="506"/>
      <c r="X216" s="506"/>
      <c r="Y216" s="506"/>
      <c r="Z216" s="506"/>
      <c r="AA216" s="506"/>
      <c r="AB216" s="506"/>
      <c r="AC216" s="506"/>
      <c r="AD216" s="506"/>
      <c r="AE216" s="506"/>
      <c r="AF216" s="506"/>
      <c r="AG216" s="506"/>
      <c r="AH216" s="506"/>
      <c r="AI216" s="506"/>
      <c r="AJ216" s="506"/>
      <c r="AK216" s="506"/>
      <c r="AL216" s="506"/>
      <c r="AM216" s="506"/>
      <c r="AN216" s="506"/>
      <c r="AO216" s="506"/>
      <c r="AP216" s="506"/>
      <c r="AQ216" s="506"/>
      <c r="AR216" s="506"/>
      <c r="AS216" s="506"/>
      <c r="AT216" s="506"/>
      <c r="AU216" s="506"/>
      <c r="AV216" s="506"/>
      <c r="AW216" s="506"/>
      <c r="AX216" s="506"/>
      <c r="AY216" s="506"/>
      <c r="AZ216" s="506"/>
      <c r="BA216" s="506"/>
      <c r="BB216" s="506"/>
      <c r="BC216" s="506"/>
      <c r="BD216" s="506"/>
      <c r="BE216" s="506"/>
      <c r="BF216" s="506"/>
      <c r="BG216" s="506"/>
      <c r="BH216" s="506"/>
      <c r="BI216" s="506"/>
      <c r="BJ216" s="506"/>
      <c r="BK216" s="506"/>
      <c r="BL216" s="506"/>
      <c r="BM216" s="506"/>
      <c r="BN216" s="506"/>
      <c r="BO216" s="506"/>
      <c r="BP216" s="506"/>
      <c r="BQ216" s="506"/>
      <c r="BR216" s="506"/>
      <c r="BS216" s="506"/>
      <c r="BT216" s="506"/>
      <c r="BU216" s="506"/>
      <c r="BV216" s="506"/>
      <c r="BW216" s="506"/>
      <c r="BX216" s="506"/>
      <c r="BY216" s="506"/>
      <c r="BZ216" s="506"/>
      <c r="CA216" s="506"/>
      <c r="CB216" s="506"/>
      <c r="CC216" s="506"/>
      <c r="CD216" s="506"/>
      <c r="CE216" s="506"/>
      <c r="CF216" s="506"/>
      <c r="CG216" s="506"/>
      <c r="CH216" s="506"/>
      <c r="CI216" s="506"/>
      <c r="CJ216" s="506"/>
      <c r="CK216" s="506"/>
      <c r="CL216" s="506"/>
      <c r="CM216" s="506"/>
      <c r="CN216" s="506"/>
      <c r="CO216" s="506"/>
      <c r="CP216" s="506"/>
      <c r="CQ216" s="506"/>
      <c r="CR216" s="506"/>
      <c r="CS216" s="506"/>
      <c r="CT216" s="506"/>
      <c r="CU216" s="506"/>
      <c r="CV216" s="506"/>
      <c r="CW216" s="506"/>
      <c r="CX216" s="506"/>
      <c r="CY216" s="506"/>
      <c r="CZ216" s="506"/>
      <c r="DA216" s="506"/>
    </row>
    <row r="217" spans="1:105" hidden="1" x14ac:dyDescent="0.3">
      <c r="A217" s="506" t="s">
        <v>348</v>
      </c>
      <c r="B217" s="506"/>
      <c r="C217" s="506"/>
      <c r="D217" s="506"/>
      <c r="E217" s="506"/>
      <c r="F217" s="506"/>
      <c r="G217" s="506"/>
      <c r="H217" s="506"/>
      <c r="I217" s="506"/>
      <c r="J217" s="506"/>
      <c r="K217" s="506"/>
      <c r="L217" s="506"/>
      <c r="M217" s="506"/>
      <c r="N217" s="506"/>
      <c r="O217" s="506"/>
      <c r="P217" s="506"/>
      <c r="Q217" s="506"/>
      <c r="R217" s="506"/>
      <c r="S217" s="506"/>
      <c r="T217" s="506"/>
      <c r="U217" s="506"/>
      <c r="V217" s="506"/>
      <c r="W217" s="506"/>
      <c r="X217" s="506"/>
      <c r="Y217" s="506"/>
      <c r="Z217" s="506"/>
      <c r="AA217" s="506"/>
      <c r="AB217" s="506"/>
      <c r="AC217" s="506"/>
      <c r="AD217" s="506"/>
      <c r="AE217" s="506"/>
      <c r="AF217" s="506"/>
      <c r="AG217" s="506"/>
      <c r="AH217" s="506"/>
      <c r="AI217" s="506"/>
      <c r="AJ217" s="506"/>
      <c r="AK217" s="506"/>
      <c r="AL217" s="506"/>
      <c r="AM217" s="506"/>
      <c r="AN217" s="506"/>
      <c r="AO217" s="506"/>
      <c r="AP217" s="506"/>
      <c r="AQ217" s="506"/>
      <c r="AR217" s="506"/>
      <c r="AS217" s="506"/>
      <c r="AT217" s="506"/>
      <c r="AU217" s="506"/>
      <c r="AV217" s="506"/>
      <c r="AW217" s="506"/>
      <c r="AX217" s="506"/>
      <c r="AY217" s="506"/>
      <c r="AZ217" s="506"/>
      <c r="BA217" s="506"/>
      <c r="BB217" s="506"/>
      <c r="BC217" s="506"/>
      <c r="BD217" s="506"/>
      <c r="BE217" s="506"/>
      <c r="BF217" s="506"/>
      <c r="BG217" s="506"/>
      <c r="BH217" s="506"/>
      <c r="BI217" s="506"/>
      <c r="BJ217" s="506"/>
      <c r="BK217" s="506"/>
      <c r="BL217" s="506"/>
      <c r="BM217" s="506"/>
      <c r="BN217" s="506"/>
      <c r="BO217" s="506"/>
      <c r="BP217" s="506"/>
      <c r="BQ217" s="506"/>
      <c r="BR217" s="506"/>
      <c r="BS217" s="506"/>
      <c r="BT217" s="506"/>
      <c r="BU217" s="506"/>
      <c r="BV217" s="506"/>
      <c r="BW217" s="506"/>
      <c r="BX217" s="506"/>
      <c r="BY217" s="506"/>
      <c r="BZ217" s="506"/>
      <c r="CA217" s="506"/>
      <c r="CB217" s="506"/>
      <c r="CC217" s="506"/>
      <c r="CD217" s="506"/>
      <c r="CE217" s="506"/>
      <c r="CF217" s="506"/>
      <c r="CG217" s="506"/>
      <c r="CH217" s="506"/>
      <c r="CI217" s="506"/>
      <c r="CJ217" s="506"/>
      <c r="CK217" s="506"/>
      <c r="CL217" s="506"/>
      <c r="CM217" s="506"/>
      <c r="CN217" s="506"/>
      <c r="CO217" s="506"/>
      <c r="CP217" s="506"/>
      <c r="CQ217" s="506"/>
      <c r="CR217" s="506"/>
      <c r="CS217" s="506"/>
      <c r="CT217" s="506"/>
      <c r="CU217" s="506"/>
      <c r="CV217" s="506"/>
      <c r="CW217" s="506"/>
      <c r="CX217" s="506"/>
      <c r="CY217" s="506"/>
      <c r="CZ217" s="506"/>
      <c r="DA217" s="506"/>
    </row>
    <row r="218" spans="1:105" hidden="1" x14ac:dyDescent="0.3">
      <c r="A218" s="506"/>
      <c r="B218" s="506"/>
      <c r="C218" s="506"/>
      <c r="D218" s="506"/>
      <c r="E218" s="506"/>
      <c r="F218" s="506"/>
      <c r="G218" s="506"/>
      <c r="H218" s="506"/>
      <c r="I218" s="506"/>
      <c r="J218" s="506"/>
      <c r="K218" s="506"/>
      <c r="L218" s="506"/>
      <c r="M218" s="506"/>
      <c r="N218" s="506"/>
      <c r="O218" s="506"/>
      <c r="P218" s="506"/>
      <c r="Q218" s="506"/>
      <c r="R218" s="506"/>
      <c r="S218" s="506"/>
      <c r="T218" s="506"/>
      <c r="U218" s="506"/>
      <c r="V218" s="506"/>
      <c r="W218" s="506"/>
      <c r="X218" s="506"/>
      <c r="Y218" s="506"/>
      <c r="Z218" s="506"/>
      <c r="AA218" s="506"/>
      <c r="AB218" s="506"/>
      <c r="AC218" s="506"/>
      <c r="AD218" s="506"/>
      <c r="AE218" s="506"/>
      <c r="AF218" s="506"/>
      <c r="AG218" s="506"/>
      <c r="AH218" s="506"/>
      <c r="AI218" s="506"/>
      <c r="AJ218" s="506"/>
      <c r="AK218" s="506"/>
      <c r="AL218" s="506"/>
      <c r="AM218" s="506"/>
      <c r="AN218" s="506"/>
      <c r="AO218" s="506"/>
      <c r="AP218" s="506"/>
      <c r="AQ218" s="506"/>
      <c r="AR218" s="506"/>
      <c r="AS218" s="506"/>
      <c r="AT218" s="506"/>
      <c r="AU218" s="506"/>
      <c r="AV218" s="506"/>
      <c r="AW218" s="506"/>
      <c r="AX218" s="506"/>
      <c r="AY218" s="506"/>
      <c r="AZ218" s="506"/>
      <c r="BA218" s="506"/>
      <c r="BB218" s="506"/>
      <c r="BC218" s="506"/>
      <c r="BD218" s="506"/>
      <c r="BE218" s="506"/>
      <c r="BF218" s="506"/>
      <c r="BG218" s="506"/>
      <c r="BH218" s="506"/>
      <c r="BI218" s="506"/>
      <c r="BJ218" s="506"/>
      <c r="BK218" s="506"/>
      <c r="BL218" s="506"/>
      <c r="BM218" s="506"/>
      <c r="BN218" s="506"/>
      <c r="BO218" s="506"/>
      <c r="BP218" s="506"/>
      <c r="BQ218" s="506"/>
      <c r="BR218" s="506"/>
      <c r="BS218" s="506"/>
      <c r="BT218" s="506"/>
      <c r="BU218" s="506"/>
      <c r="BV218" s="506"/>
      <c r="BW218" s="506"/>
      <c r="BX218" s="506"/>
      <c r="BY218" s="506"/>
      <c r="BZ218" s="506"/>
      <c r="CA218" s="506"/>
      <c r="CB218" s="506"/>
      <c r="CC218" s="506"/>
      <c r="CD218" s="506"/>
      <c r="CE218" s="506"/>
      <c r="CF218" s="506"/>
      <c r="CG218" s="506"/>
      <c r="CH218" s="506"/>
      <c r="CI218" s="506"/>
      <c r="CJ218" s="506"/>
      <c r="CK218" s="506"/>
      <c r="CL218" s="506"/>
      <c r="CM218" s="506"/>
      <c r="CN218" s="506"/>
      <c r="CO218" s="506"/>
      <c r="CP218" s="506"/>
      <c r="CQ218" s="506"/>
      <c r="CR218" s="506"/>
      <c r="CS218" s="506"/>
      <c r="CT218" s="506"/>
      <c r="CU218" s="506"/>
      <c r="CV218" s="506"/>
      <c r="CW218" s="506"/>
      <c r="CX218" s="506"/>
      <c r="CY218" s="506"/>
      <c r="CZ218" s="506"/>
      <c r="DA218" s="506"/>
    </row>
    <row r="219" spans="1:105" ht="27" customHeight="1" x14ac:dyDescent="0.3">
      <c r="A219" s="506"/>
      <c r="B219" s="506"/>
      <c r="C219" s="506"/>
      <c r="D219" s="506"/>
      <c r="E219" s="506"/>
      <c r="F219" s="506"/>
      <c r="G219" s="506"/>
      <c r="H219" s="506"/>
      <c r="I219" s="506"/>
      <c r="J219" s="506"/>
      <c r="K219" s="506"/>
      <c r="L219" s="506"/>
      <c r="M219" s="506"/>
      <c r="N219" s="506"/>
      <c r="O219" s="506"/>
      <c r="P219" s="506"/>
      <c r="Q219" s="506"/>
      <c r="R219" s="506"/>
      <c r="S219" s="506"/>
      <c r="T219" s="506"/>
      <c r="U219" s="506"/>
      <c r="V219" s="506"/>
      <c r="W219" s="506"/>
      <c r="X219" s="506"/>
      <c r="Y219" s="506"/>
      <c r="Z219" s="506"/>
      <c r="AA219" s="506"/>
      <c r="AB219" s="506"/>
      <c r="AC219" s="506"/>
      <c r="AD219" s="506"/>
      <c r="AE219" s="506"/>
      <c r="AF219" s="506"/>
      <c r="AG219" s="506"/>
      <c r="AH219" s="506"/>
      <c r="AI219" s="506"/>
      <c r="AJ219" s="506"/>
      <c r="AK219" s="506"/>
      <c r="AL219" s="506"/>
      <c r="AM219" s="506"/>
      <c r="AN219" s="506"/>
      <c r="AO219" s="506"/>
      <c r="AP219" s="506"/>
      <c r="AQ219" s="506"/>
      <c r="AR219" s="506"/>
      <c r="AS219" s="506"/>
      <c r="AT219" s="506"/>
      <c r="AU219" s="506"/>
      <c r="AV219" s="506"/>
      <c r="AW219" s="506"/>
      <c r="AX219" s="506"/>
      <c r="AY219" s="506"/>
      <c r="AZ219" s="506"/>
      <c r="BA219" s="506"/>
      <c r="BB219" s="506"/>
      <c r="BC219" s="506"/>
      <c r="BD219" s="506"/>
      <c r="BE219" s="506"/>
      <c r="BF219" s="506"/>
      <c r="BG219" s="506"/>
      <c r="BH219" s="506"/>
      <c r="BI219" s="506"/>
      <c r="BJ219" s="506"/>
      <c r="BK219" s="506"/>
      <c r="BL219" s="506"/>
      <c r="BM219" s="506"/>
      <c r="BN219" s="506"/>
      <c r="BO219" s="506"/>
      <c r="BP219" s="506"/>
      <c r="BQ219" s="506"/>
      <c r="BR219" s="506"/>
      <c r="BS219" s="506"/>
      <c r="BT219" s="506"/>
      <c r="BU219" s="506"/>
      <c r="BV219" s="506"/>
      <c r="BW219" s="506"/>
      <c r="BX219" s="506"/>
      <c r="BY219" s="506"/>
      <c r="BZ219" s="506"/>
      <c r="CA219" s="506"/>
      <c r="CB219" s="506"/>
      <c r="CC219" s="506"/>
      <c r="CD219" s="506"/>
      <c r="CE219" s="506"/>
      <c r="CF219" s="506"/>
      <c r="CG219" s="506"/>
      <c r="CH219" s="506"/>
      <c r="CI219" s="506"/>
      <c r="CJ219" s="506"/>
      <c r="CK219" s="506"/>
      <c r="CL219" s="506"/>
      <c r="CM219" s="506"/>
      <c r="CN219" s="506"/>
      <c r="CO219" s="506"/>
      <c r="CP219" s="506"/>
      <c r="CQ219" s="506"/>
      <c r="CR219" s="506"/>
      <c r="CS219" s="506"/>
      <c r="CT219" s="506"/>
      <c r="CU219" s="506"/>
      <c r="CV219" s="506"/>
      <c r="CW219" s="506"/>
      <c r="CX219" s="506"/>
      <c r="CY219" s="506"/>
      <c r="CZ219" s="506"/>
      <c r="DA219" s="506"/>
    </row>
  </sheetData>
  <mergeCells count="1067">
    <mergeCell ref="A208:G208"/>
    <mergeCell ref="H208:AI208"/>
    <mergeCell ref="AJ208:AY208"/>
    <mergeCell ref="AZ208:BS208"/>
    <mergeCell ref="BT208:CJ208"/>
    <mergeCell ref="CK208:DA208"/>
    <mergeCell ref="A209:G209"/>
    <mergeCell ref="H209:AI209"/>
    <mergeCell ref="AJ209:AY209"/>
    <mergeCell ref="AZ209:BS209"/>
    <mergeCell ref="BT209:CJ209"/>
    <mergeCell ref="CK209:DA209"/>
    <mergeCell ref="A216:DA216"/>
    <mergeCell ref="A217:DA217"/>
    <mergeCell ref="A218:DA218"/>
    <mergeCell ref="A219:DA219"/>
    <mergeCell ref="A210:DA210"/>
    <mergeCell ref="A211:DA211"/>
    <mergeCell ref="A212:DA212"/>
    <mergeCell ref="A213:DA213"/>
    <mergeCell ref="A214:DA214"/>
    <mergeCell ref="A215:DA215"/>
    <mergeCell ref="A205:G205"/>
    <mergeCell ref="H205:AI205"/>
    <mergeCell ref="AJ205:AY205"/>
    <mergeCell ref="AZ205:BS205"/>
    <mergeCell ref="BT205:CJ205"/>
    <mergeCell ref="CK205:DA205"/>
    <mergeCell ref="A206:G206"/>
    <mergeCell ref="H206:AI206"/>
    <mergeCell ref="AJ206:AY206"/>
    <mergeCell ref="AZ206:BS206"/>
    <mergeCell ref="BT206:CJ206"/>
    <mergeCell ref="CK206:DA206"/>
    <mergeCell ref="A207:G207"/>
    <mergeCell ref="H207:AI207"/>
    <mergeCell ref="AJ207:AY207"/>
    <mergeCell ref="AZ207:BS207"/>
    <mergeCell ref="BT207:CJ207"/>
    <mergeCell ref="CK207:DA207"/>
    <mergeCell ref="A202:G202"/>
    <mergeCell ref="H202:AI202"/>
    <mergeCell ref="AJ202:AY202"/>
    <mergeCell ref="AZ202:BS202"/>
    <mergeCell ref="BT202:CJ202"/>
    <mergeCell ref="CK202:DA202"/>
    <mergeCell ref="A203:G203"/>
    <mergeCell ref="H203:AI203"/>
    <mergeCell ref="AJ203:AY203"/>
    <mergeCell ref="AZ203:BS203"/>
    <mergeCell ref="BT203:CJ203"/>
    <mergeCell ref="CK203:DA203"/>
    <mergeCell ref="A204:G204"/>
    <mergeCell ref="H204:AI204"/>
    <mergeCell ref="AJ204:AY204"/>
    <mergeCell ref="AZ204:BS204"/>
    <mergeCell ref="BT204:CJ204"/>
    <mergeCell ref="CK204:DA204"/>
    <mergeCell ref="A199:G199"/>
    <mergeCell ref="H199:AI199"/>
    <mergeCell ref="AJ199:AY199"/>
    <mergeCell ref="AZ199:BS199"/>
    <mergeCell ref="BT199:CJ199"/>
    <mergeCell ref="CK199:DA199"/>
    <mergeCell ref="A200:G200"/>
    <mergeCell ref="H200:AI200"/>
    <mergeCell ref="AJ200:AY200"/>
    <mergeCell ref="AZ200:BS200"/>
    <mergeCell ref="BT200:CJ200"/>
    <mergeCell ref="CK200:DA200"/>
    <mergeCell ref="A201:G201"/>
    <mergeCell ref="H201:AI201"/>
    <mergeCell ref="AJ201:AY201"/>
    <mergeCell ref="AZ201:BS201"/>
    <mergeCell ref="BT201:CJ201"/>
    <mergeCell ref="CK201:DA201"/>
    <mergeCell ref="A196:G196"/>
    <mergeCell ref="H196:AI196"/>
    <mergeCell ref="AJ196:AY196"/>
    <mergeCell ref="AZ196:BS196"/>
    <mergeCell ref="BT196:CJ196"/>
    <mergeCell ref="CK196:DA196"/>
    <mergeCell ref="A197:G197"/>
    <mergeCell ref="H197:AI197"/>
    <mergeCell ref="AJ197:AY197"/>
    <mergeCell ref="AZ197:BS197"/>
    <mergeCell ref="BT197:CJ197"/>
    <mergeCell ref="CK197:DA197"/>
    <mergeCell ref="A198:G198"/>
    <mergeCell ref="H198:AI198"/>
    <mergeCell ref="AJ198:AY198"/>
    <mergeCell ref="AZ198:BS198"/>
    <mergeCell ref="BT198:CJ198"/>
    <mergeCell ref="CK198:DA198"/>
    <mergeCell ref="A193:G193"/>
    <mergeCell ref="H193:AI193"/>
    <mergeCell ref="AJ193:AY193"/>
    <mergeCell ref="AZ193:BS193"/>
    <mergeCell ref="BT193:CJ193"/>
    <mergeCell ref="CK193:DA193"/>
    <mergeCell ref="A194:G194"/>
    <mergeCell ref="H194:AI194"/>
    <mergeCell ref="AJ194:AY194"/>
    <mergeCell ref="AZ194:BS194"/>
    <mergeCell ref="BT194:CJ194"/>
    <mergeCell ref="CK194:DA194"/>
    <mergeCell ref="A195:G195"/>
    <mergeCell ref="H195:AI195"/>
    <mergeCell ref="AJ195:AY195"/>
    <mergeCell ref="AZ195:BS195"/>
    <mergeCell ref="BT195:CJ195"/>
    <mergeCell ref="CK195:DA195"/>
    <mergeCell ref="A190:G190"/>
    <mergeCell ref="H190:AI190"/>
    <mergeCell ref="AJ190:AY190"/>
    <mergeCell ref="AZ190:BS190"/>
    <mergeCell ref="BT190:CJ190"/>
    <mergeCell ref="CK190:DA190"/>
    <mergeCell ref="A191:G191"/>
    <mergeCell ref="H191:AI191"/>
    <mergeCell ref="AJ191:AY191"/>
    <mergeCell ref="AZ191:BS191"/>
    <mergeCell ref="BT191:CJ191"/>
    <mergeCell ref="CK191:DA191"/>
    <mergeCell ref="A192:G192"/>
    <mergeCell ref="H192:AI192"/>
    <mergeCell ref="AJ192:AY192"/>
    <mergeCell ref="AZ192:BS192"/>
    <mergeCell ref="BT192:CJ192"/>
    <mergeCell ref="CK192:DA192"/>
    <mergeCell ref="A187:G187"/>
    <mergeCell ref="H187:AI187"/>
    <mergeCell ref="AJ187:AY187"/>
    <mergeCell ref="AZ187:BS187"/>
    <mergeCell ref="BT187:CJ187"/>
    <mergeCell ref="CK187:DA187"/>
    <mergeCell ref="A188:G188"/>
    <mergeCell ref="H188:AI188"/>
    <mergeCell ref="AJ188:AY188"/>
    <mergeCell ref="AZ188:BS188"/>
    <mergeCell ref="BT188:CJ188"/>
    <mergeCell ref="CK188:DA188"/>
    <mergeCell ref="A189:G189"/>
    <mergeCell ref="H189:AI189"/>
    <mergeCell ref="AJ189:AY189"/>
    <mergeCell ref="AZ189:BS189"/>
    <mergeCell ref="BT189:CJ189"/>
    <mergeCell ref="CK189:DA189"/>
    <mergeCell ref="A184:G184"/>
    <mergeCell ref="H184:AI184"/>
    <mergeCell ref="AJ184:AY184"/>
    <mergeCell ref="AZ184:BS184"/>
    <mergeCell ref="BT184:CJ184"/>
    <mergeCell ref="CK184:DA184"/>
    <mergeCell ref="A185:G185"/>
    <mergeCell ref="H185:AI185"/>
    <mergeCell ref="AJ185:AY185"/>
    <mergeCell ref="AZ185:BS185"/>
    <mergeCell ref="BT185:CJ185"/>
    <mergeCell ref="CK185:DA185"/>
    <mergeCell ref="A186:G186"/>
    <mergeCell ref="H186:AI186"/>
    <mergeCell ref="AJ186:AY186"/>
    <mergeCell ref="AZ186:BS186"/>
    <mergeCell ref="BT186:CJ186"/>
    <mergeCell ref="CK186:DA186"/>
    <mergeCell ref="A181:G181"/>
    <mergeCell ref="H181:AI181"/>
    <mergeCell ref="AJ181:AY181"/>
    <mergeCell ref="AZ181:BS181"/>
    <mergeCell ref="BT181:CJ181"/>
    <mergeCell ref="CK181:DA181"/>
    <mergeCell ref="A182:G182"/>
    <mergeCell ref="H182:AI182"/>
    <mergeCell ref="AJ182:AY182"/>
    <mergeCell ref="AZ182:BS182"/>
    <mergeCell ref="BT182:CJ182"/>
    <mergeCell ref="CK182:DA182"/>
    <mergeCell ref="A183:G183"/>
    <mergeCell ref="H183:AI183"/>
    <mergeCell ref="AJ183:AY183"/>
    <mergeCell ref="AZ183:BS183"/>
    <mergeCell ref="BT183:CJ183"/>
    <mergeCell ref="CK183:DA183"/>
    <mergeCell ref="A178:G178"/>
    <mergeCell ref="H178:AI178"/>
    <mergeCell ref="AJ178:AY178"/>
    <mergeCell ref="AZ178:BS178"/>
    <mergeCell ref="BT178:CJ178"/>
    <mergeCell ref="CK178:DA178"/>
    <mergeCell ref="A179:G179"/>
    <mergeCell ref="H179:AI179"/>
    <mergeCell ref="AJ179:AY179"/>
    <mergeCell ref="AZ179:BS179"/>
    <mergeCell ref="BT179:CJ179"/>
    <mergeCell ref="CK179:DA179"/>
    <mergeCell ref="A180:G180"/>
    <mergeCell ref="H180:AI180"/>
    <mergeCell ref="AJ180:AY180"/>
    <mergeCell ref="AZ180:BS180"/>
    <mergeCell ref="BT180:CJ180"/>
    <mergeCell ref="CK180:DA180"/>
    <mergeCell ref="A175:G175"/>
    <mergeCell ref="H175:AI175"/>
    <mergeCell ref="AJ175:AY175"/>
    <mergeCell ref="AZ175:BS175"/>
    <mergeCell ref="BT175:CJ175"/>
    <mergeCell ref="CK175:DA175"/>
    <mergeCell ref="A176:G176"/>
    <mergeCell ref="H176:AI176"/>
    <mergeCell ref="AJ176:AY176"/>
    <mergeCell ref="AZ176:BS176"/>
    <mergeCell ref="BT176:CJ176"/>
    <mergeCell ref="CK176:DA176"/>
    <mergeCell ref="A177:G177"/>
    <mergeCell ref="H177:AI177"/>
    <mergeCell ref="AJ177:AY177"/>
    <mergeCell ref="AZ177:BS177"/>
    <mergeCell ref="BT177:CJ177"/>
    <mergeCell ref="CK177:DA177"/>
    <mergeCell ref="A172:G172"/>
    <mergeCell ref="H172:AI172"/>
    <mergeCell ref="AJ172:AY172"/>
    <mergeCell ref="AZ172:BS172"/>
    <mergeCell ref="BT172:CJ172"/>
    <mergeCell ref="CK172:DA172"/>
    <mergeCell ref="A173:G173"/>
    <mergeCell ref="H173:AI173"/>
    <mergeCell ref="AJ173:AY173"/>
    <mergeCell ref="AZ173:BS173"/>
    <mergeCell ref="BT173:CJ173"/>
    <mergeCell ref="CK173:DA173"/>
    <mergeCell ref="A174:G174"/>
    <mergeCell ref="H174:AI174"/>
    <mergeCell ref="AJ174:AY174"/>
    <mergeCell ref="AZ174:BS174"/>
    <mergeCell ref="BT174:CJ174"/>
    <mergeCell ref="CK174:DA174"/>
    <mergeCell ref="A169:G169"/>
    <mergeCell ref="H169:AI169"/>
    <mergeCell ref="AJ169:AY169"/>
    <mergeCell ref="AZ169:BS169"/>
    <mergeCell ref="BT169:CJ169"/>
    <mergeCell ref="CK169:DA169"/>
    <mergeCell ref="A170:G170"/>
    <mergeCell ref="H170:AI170"/>
    <mergeCell ref="AJ170:AY170"/>
    <mergeCell ref="AZ170:BS170"/>
    <mergeCell ref="BT170:CJ170"/>
    <mergeCell ref="CK170:DA170"/>
    <mergeCell ref="A171:G171"/>
    <mergeCell ref="H171:AI171"/>
    <mergeCell ref="AJ171:AY171"/>
    <mergeCell ref="AZ171:BS171"/>
    <mergeCell ref="BT171:CJ171"/>
    <mergeCell ref="CK171:DA171"/>
    <mergeCell ref="A166:G166"/>
    <mergeCell ref="H166:AI166"/>
    <mergeCell ref="AJ166:AY166"/>
    <mergeCell ref="AZ166:BS166"/>
    <mergeCell ref="BT166:CJ166"/>
    <mergeCell ref="CK166:DA166"/>
    <mergeCell ref="A167:G167"/>
    <mergeCell ref="H167:AI167"/>
    <mergeCell ref="AJ167:AY167"/>
    <mergeCell ref="AZ167:BS167"/>
    <mergeCell ref="BT167:CJ167"/>
    <mergeCell ref="CK167:DA167"/>
    <mergeCell ref="A168:G168"/>
    <mergeCell ref="H168:AI168"/>
    <mergeCell ref="AJ168:AY168"/>
    <mergeCell ref="AZ168:BS168"/>
    <mergeCell ref="BT168:CJ168"/>
    <mergeCell ref="CK168:DA168"/>
    <mergeCell ref="A162:G162"/>
    <mergeCell ref="H162:AI162"/>
    <mergeCell ref="AJ162:AY162"/>
    <mergeCell ref="AZ162:BS162"/>
    <mergeCell ref="BT162:CJ162"/>
    <mergeCell ref="CK162:DA162"/>
    <mergeCell ref="A163:G163"/>
    <mergeCell ref="H163:AI163"/>
    <mergeCell ref="AJ163:AY163"/>
    <mergeCell ref="AZ163:BS163"/>
    <mergeCell ref="BT163:CJ163"/>
    <mergeCell ref="CK163:DA163"/>
    <mergeCell ref="A164:DA164"/>
    <mergeCell ref="A165:G165"/>
    <mergeCell ref="H165:AI165"/>
    <mergeCell ref="AJ165:AY165"/>
    <mergeCell ref="AZ165:BS165"/>
    <mergeCell ref="BT165:CJ165"/>
    <mergeCell ref="CK165:DA165"/>
    <mergeCell ref="A159:G159"/>
    <mergeCell ref="H159:AI159"/>
    <mergeCell ref="AJ159:AY159"/>
    <mergeCell ref="AZ159:BS159"/>
    <mergeCell ref="BT159:CJ159"/>
    <mergeCell ref="CK159:DA159"/>
    <mergeCell ref="A160:G160"/>
    <mergeCell ref="H160:AI160"/>
    <mergeCell ref="AJ160:AY160"/>
    <mergeCell ref="AZ160:BS160"/>
    <mergeCell ref="BT160:CJ160"/>
    <mergeCell ref="CK160:DA160"/>
    <mergeCell ref="A161:G161"/>
    <mergeCell ref="H161:AI161"/>
    <mergeCell ref="AJ161:AY161"/>
    <mergeCell ref="AZ161:BS161"/>
    <mergeCell ref="BT161:CJ161"/>
    <mergeCell ref="CK161:DA161"/>
    <mergeCell ref="A156:G156"/>
    <mergeCell ref="H156:AI156"/>
    <mergeCell ref="AJ156:AY156"/>
    <mergeCell ref="AZ156:BS156"/>
    <mergeCell ref="BT156:CJ156"/>
    <mergeCell ref="CK156:DA156"/>
    <mergeCell ref="A157:G157"/>
    <mergeCell ref="H157:AI157"/>
    <mergeCell ref="AJ157:AY157"/>
    <mergeCell ref="AZ157:BS157"/>
    <mergeCell ref="BT157:CJ157"/>
    <mergeCell ref="CK157:DA157"/>
    <mergeCell ref="A158:G158"/>
    <mergeCell ref="H158:AI158"/>
    <mergeCell ref="AJ158:AY158"/>
    <mergeCell ref="AZ158:BS158"/>
    <mergeCell ref="BT158:CJ158"/>
    <mergeCell ref="CK158:DA158"/>
    <mergeCell ref="A153:G153"/>
    <mergeCell ref="H153:AI153"/>
    <mergeCell ref="AJ153:AY153"/>
    <mergeCell ref="AZ153:BS153"/>
    <mergeCell ref="BT153:CJ153"/>
    <mergeCell ref="CK153:DA153"/>
    <mergeCell ref="A154:G154"/>
    <mergeCell ref="H154:AI154"/>
    <mergeCell ref="AJ154:AY154"/>
    <mergeCell ref="AZ154:BS154"/>
    <mergeCell ref="BT154:CJ154"/>
    <mergeCell ref="CK154:DA154"/>
    <mergeCell ref="A155:G155"/>
    <mergeCell ref="H155:AI155"/>
    <mergeCell ref="AJ155:AY155"/>
    <mergeCell ref="AZ155:BS155"/>
    <mergeCell ref="BT155:CJ155"/>
    <mergeCell ref="CK155:DA155"/>
    <mergeCell ref="A150:G150"/>
    <mergeCell ref="H150:AI150"/>
    <mergeCell ref="AJ150:AY150"/>
    <mergeCell ref="AZ150:BS150"/>
    <mergeCell ref="BT150:CJ150"/>
    <mergeCell ref="CK150:DA150"/>
    <mergeCell ref="A151:G151"/>
    <mergeCell ref="H151:AI151"/>
    <mergeCell ref="AJ151:AY151"/>
    <mergeCell ref="AZ151:BS151"/>
    <mergeCell ref="BT151:CJ151"/>
    <mergeCell ref="CK151:DA151"/>
    <mergeCell ref="A152:G152"/>
    <mergeCell ref="H152:AI152"/>
    <mergeCell ref="AJ152:AY152"/>
    <mergeCell ref="AZ152:BS152"/>
    <mergeCell ref="BT152:CJ152"/>
    <mergeCell ref="CK152:DA152"/>
    <mergeCell ref="A147:G147"/>
    <mergeCell ref="H147:AI147"/>
    <mergeCell ref="AJ147:AY147"/>
    <mergeCell ref="AZ147:BS147"/>
    <mergeCell ref="BT147:CJ147"/>
    <mergeCell ref="CK147:DA147"/>
    <mergeCell ref="A148:G148"/>
    <mergeCell ref="H148:AI148"/>
    <mergeCell ref="AJ148:AY148"/>
    <mergeCell ref="AZ148:BS148"/>
    <mergeCell ref="BT148:CJ148"/>
    <mergeCell ref="CK148:DA148"/>
    <mergeCell ref="A149:G149"/>
    <mergeCell ref="H149:AI149"/>
    <mergeCell ref="AJ149:AY149"/>
    <mergeCell ref="AZ149:BS149"/>
    <mergeCell ref="BT149:CJ149"/>
    <mergeCell ref="CK149:DA149"/>
    <mergeCell ref="A144:G144"/>
    <mergeCell ref="H144:AI144"/>
    <mergeCell ref="AJ144:AY144"/>
    <mergeCell ref="AZ144:BS144"/>
    <mergeCell ref="BT144:CJ144"/>
    <mergeCell ref="CK144:DA144"/>
    <mergeCell ref="A145:G145"/>
    <mergeCell ref="H145:AI145"/>
    <mergeCell ref="AJ145:AY145"/>
    <mergeCell ref="AZ145:BS145"/>
    <mergeCell ref="BT145:CJ145"/>
    <mergeCell ref="CK145:DA145"/>
    <mergeCell ref="A146:G146"/>
    <mergeCell ref="H146:AI146"/>
    <mergeCell ref="AJ146:AY146"/>
    <mergeCell ref="AZ146:BS146"/>
    <mergeCell ref="BT146:CJ146"/>
    <mergeCell ref="CK146:DA146"/>
    <mergeCell ref="A141:G141"/>
    <mergeCell ref="H141:AI141"/>
    <mergeCell ref="AJ141:AY141"/>
    <mergeCell ref="AZ141:BS141"/>
    <mergeCell ref="BT141:CJ141"/>
    <mergeCell ref="CK141:DA141"/>
    <mergeCell ref="A142:G142"/>
    <mergeCell ref="H142:AI142"/>
    <mergeCell ref="AJ142:AY142"/>
    <mergeCell ref="AZ142:BS142"/>
    <mergeCell ref="BT142:CJ142"/>
    <mergeCell ref="CK142:DA142"/>
    <mergeCell ref="A143:G143"/>
    <mergeCell ref="H143:AI143"/>
    <mergeCell ref="AJ143:AY143"/>
    <mergeCell ref="AZ143:BS143"/>
    <mergeCell ref="BT143:CJ143"/>
    <mergeCell ref="CK143:DA143"/>
    <mergeCell ref="A138:G138"/>
    <mergeCell ref="H138:AI138"/>
    <mergeCell ref="AJ138:AY138"/>
    <mergeCell ref="AZ138:BS138"/>
    <mergeCell ref="BT138:CJ138"/>
    <mergeCell ref="CK138:DA138"/>
    <mergeCell ref="A139:G139"/>
    <mergeCell ref="H139:AI139"/>
    <mergeCell ref="AJ139:AY139"/>
    <mergeCell ref="AZ139:BS139"/>
    <mergeCell ref="BT139:CJ139"/>
    <mergeCell ref="CK139:DA139"/>
    <mergeCell ref="A140:G140"/>
    <mergeCell ref="H140:AI140"/>
    <mergeCell ref="AJ140:AY140"/>
    <mergeCell ref="AZ140:BS140"/>
    <mergeCell ref="BT140:CJ140"/>
    <mergeCell ref="CK140:DA140"/>
    <mergeCell ref="A135:G135"/>
    <mergeCell ref="H135:AI135"/>
    <mergeCell ref="AJ135:AY135"/>
    <mergeCell ref="AZ135:BS135"/>
    <mergeCell ref="BT135:CJ135"/>
    <mergeCell ref="CK135:DA135"/>
    <mergeCell ref="A136:G136"/>
    <mergeCell ref="H136:AI136"/>
    <mergeCell ref="AJ136:AY136"/>
    <mergeCell ref="AZ136:BS136"/>
    <mergeCell ref="BT136:CJ136"/>
    <mergeCell ref="CK136:DA136"/>
    <mergeCell ref="A137:G137"/>
    <mergeCell ref="H137:AI137"/>
    <mergeCell ref="AJ137:AY137"/>
    <mergeCell ref="AZ137:BS137"/>
    <mergeCell ref="BT137:CJ137"/>
    <mergeCell ref="CK137:DA137"/>
    <mergeCell ref="A132:G132"/>
    <mergeCell ref="H132:AI132"/>
    <mergeCell ref="AJ132:AY132"/>
    <mergeCell ref="AZ132:BS132"/>
    <mergeCell ref="BT132:CJ132"/>
    <mergeCell ref="CK132:DA132"/>
    <mergeCell ref="A133:G133"/>
    <mergeCell ref="H133:AI133"/>
    <mergeCell ref="AJ133:AY133"/>
    <mergeCell ref="AZ133:BS133"/>
    <mergeCell ref="BT133:CJ133"/>
    <mergeCell ref="CK133:DA133"/>
    <mergeCell ref="A134:G134"/>
    <mergeCell ref="H134:AI134"/>
    <mergeCell ref="AJ134:AY134"/>
    <mergeCell ref="AZ134:BS134"/>
    <mergeCell ref="BT134:CJ134"/>
    <mergeCell ref="CK134:DA134"/>
    <mergeCell ref="A129:G129"/>
    <mergeCell ref="H129:AI129"/>
    <mergeCell ref="AJ129:AY129"/>
    <mergeCell ref="AZ129:BS129"/>
    <mergeCell ref="BT129:CJ129"/>
    <mergeCell ref="CK129:DA129"/>
    <mergeCell ref="A130:G130"/>
    <mergeCell ref="H130:AI130"/>
    <mergeCell ref="AJ130:AY130"/>
    <mergeCell ref="AZ130:BS130"/>
    <mergeCell ref="BT130:CJ130"/>
    <mergeCell ref="CK130:DA130"/>
    <mergeCell ref="A131:G131"/>
    <mergeCell ref="H131:AI131"/>
    <mergeCell ref="AJ131:AY131"/>
    <mergeCell ref="AZ131:BS131"/>
    <mergeCell ref="BT131:CJ131"/>
    <mergeCell ref="CK131:DA131"/>
    <mergeCell ref="A126:G126"/>
    <mergeCell ref="H126:AI126"/>
    <mergeCell ref="AJ126:AY126"/>
    <mergeCell ref="AZ126:BS126"/>
    <mergeCell ref="BT126:CJ126"/>
    <mergeCell ref="CK126:DA126"/>
    <mergeCell ref="A127:G127"/>
    <mergeCell ref="H127:AI127"/>
    <mergeCell ref="AJ127:AY127"/>
    <mergeCell ref="AZ127:BS127"/>
    <mergeCell ref="BT127:CJ127"/>
    <mergeCell ref="CK127:DA127"/>
    <mergeCell ref="A128:G128"/>
    <mergeCell ref="H128:AI128"/>
    <mergeCell ref="AJ128:AY128"/>
    <mergeCell ref="AZ128:BS128"/>
    <mergeCell ref="BT128:CJ128"/>
    <mergeCell ref="CK128:DA128"/>
    <mergeCell ref="A123:G123"/>
    <mergeCell ref="H123:AI123"/>
    <mergeCell ref="AJ123:AY123"/>
    <mergeCell ref="AZ123:BS123"/>
    <mergeCell ref="BT123:CJ123"/>
    <mergeCell ref="CK123:DA123"/>
    <mergeCell ref="A124:G124"/>
    <mergeCell ref="H124:AI124"/>
    <mergeCell ref="AJ124:AY124"/>
    <mergeCell ref="AZ124:BS124"/>
    <mergeCell ref="BT124:CJ124"/>
    <mergeCell ref="CK124:DA124"/>
    <mergeCell ref="A125:G125"/>
    <mergeCell ref="H125:AI125"/>
    <mergeCell ref="AJ125:AY125"/>
    <mergeCell ref="AZ125:BS125"/>
    <mergeCell ref="BT125:CJ125"/>
    <mergeCell ref="CK125:DA125"/>
    <mergeCell ref="A120:G120"/>
    <mergeCell ref="H120:AI120"/>
    <mergeCell ref="AJ120:AY120"/>
    <mergeCell ref="AZ120:BS120"/>
    <mergeCell ref="BT120:CJ120"/>
    <mergeCell ref="CK120:DA120"/>
    <mergeCell ref="A121:G121"/>
    <mergeCell ref="H121:AI121"/>
    <mergeCell ref="AJ121:AY121"/>
    <mergeCell ref="AZ121:BS121"/>
    <mergeCell ref="BT121:CJ121"/>
    <mergeCell ref="CK121:DA121"/>
    <mergeCell ref="A122:G122"/>
    <mergeCell ref="H122:AI122"/>
    <mergeCell ref="AJ122:AY122"/>
    <mergeCell ref="AZ122:BS122"/>
    <mergeCell ref="BT122:CJ122"/>
    <mergeCell ref="CK122:DA122"/>
    <mergeCell ref="A117:G117"/>
    <mergeCell ref="H117:AI117"/>
    <mergeCell ref="AJ117:AY117"/>
    <mergeCell ref="AZ117:BS117"/>
    <mergeCell ref="BT117:CJ117"/>
    <mergeCell ref="CK117:DA117"/>
    <mergeCell ref="A118:G118"/>
    <mergeCell ref="H118:AI118"/>
    <mergeCell ref="AJ118:AY118"/>
    <mergeCell ref="AZ118:BS118"/>
    <mergeCell ref="BT118:CJ118"/>
    <mergeCell ref="CK118:DA118"/>
    <mergeCell ref="A119:G119"/>
    <mergeCell ref="H119:AI119"/>
    <mergeCell ref="AJ119:AY119"/>
    <mergeCell ref="AZ119:BS119"/>
    <mergeCell ref="BT119:CJ119"/>
    <mergeCell ref="CK119:DA119"/>
    <mergeCell ref="A114:G114"/>
    <mergeCell ref="H114:AI114"/>
    <mergeCell ref="AJ114:AY114"/>
    <mergeCell ref="AZ114:BS114"/>
    <mergeCell ref="BT114:CJ114"/>
    <mergeCell ref="CK114:DA114"/>
    <mergeCell ref="A115:G115"/>
    <mergeCell ref="H115:AI115"/>
    <mergeCell ref="AJ115:AY115"/>
    <mergeCell ref="AZ115:BS115"/>
    <mergeCell ref="BT115:CJ115"/>
    <mergeCell ref="CK115:DA115"/>
    <mergeCell ref="A116:G116"/>
    <mergeCell ref="H116:AI116"/>
    <mergeCell ref="AJ116:AY116"/>
    <mergeCell ref="AZ116:BS116"/>
    <mergeCell ref="BT116:CJ116"/>
    <mergeCell ref="CK116:DA116"/>
    <mergeCell ref="A111:G111"/>
    <mergeCell ref="H111:AI111"/>
    <mergeCell ref="AJ111:AY111"/>
    <mergeCell ref="AZ111:BS111"/>
    <mergeCell ref="BT111:CJ111"/>
    <mergeCell ref="CK111:DA111"/>
    <mergeCell ref="A112:G112"/>
    <mergeCell ref="H112:AI112"/>
    <mergeCell ref="AJ112:AY112"/>
    <mergeCell ref="AZ112:BS112"/>
    <mergeCell ref="BT112:CJ112"/>
    <mergeCell ref="CK112:DA112"/>
    <mergeCell ref="A113:G113"/>
    <mergeCell ref="H113:AI113"/>
    <mergeCell ref="AJ113:AY113"/>
    <mergeCell ref="AZ113:BS113"/>
    <mergeCell ref="BT113:CJ113"/>
    <mergeCell ref="CK113:DA113"/>
    <mergeCell ref="A108:G108"/>
    <mergeCell ref="H108:AI108"/>
    <mergeCell ref="AJ108:AY108"/>
    <mergeCell ref="AZ108:BS108"/>
    <mergeCell ref="BT108:CJ108"/>
    <mergeCell ref="CK108:DA108"/>
    <mergeCell ref="A109:G109"/>
    <mergeCell ref="H109:AI109"/>
    <mergeCell ref="AJ109:AY109"/>
    <mergeCell ref="AZ109:BS109"/>
    <mergeCell ref="BT109:CJ109"/>
    <mergeCell ref="CK109:DA109"/>
    <mergeCell ref="A110:G110"/>
    <mergeCell ref="H110:AI110"/>
    <mergeCell ref="AJ110:AY110"/>
    <mergeCell ref="AZ110:BS110"/>
    <mergeCell ref="BT110:CJ110"/>
    <mergeCell ref="CK110:DA110"/>
    <mergeCell ref="A105:G105"/>
    <mergeCell ref="H105:AI105"/>
    <mergeCell ref="AJ105:AY105"/>
    <mergeCell ref="AZ105:BS105"/>
    <mergeCell ref="BT105:CJ105"/>
    <mergeCell ref="CK105:DA105"/>
    <mergeCell ref="A106:G106"/>
    <mergeCell ref="H106:AI106"/>
    <mergeCell ref="AJ106:AY106"/>
    <mergeCell ref="AZ106:BS106"/>
    <mergeCell ref="BT106:CJ106"/>
    <mergeCell ref="CK106:DA106"/>
    <mergeCell ref="A107:G107"/>
    <mergeCell ref="H107:AI107"/>
    <mergeCell ref="AJ107:AY107"/>
    <mergeCell ref="AZ107:BS107"/>
    <mergeCell ref="BT107:CJ107"/>
    <mergeCell ref="CK107:DA107"/>
    <mergeCell ref="A102:G102"/>
    <mergeCell ref="H102:AI102"/>
    <mergeCell ref="AJ102:AY102"/>
    <mergeCell ref="AZ102:BS102"/>
    <mergeCell ref="BT102:CJ102"/>
    <mergeCell ref="CK102:DA102"/>
    <mergeCell ref="A103:G103"/>
    <mergeCell ref="H103:AI103"/>
    <mergeCell ref="AJ103:AY103"/>
    <mergeCell ref="AZ103:BS103"/>
    <mergeCell ref="BT103:CJ103"/>
    <mergeCell ref="CK103:DA103"/>
    <mergeCell ref="A104:G104"/>
    <mergeCell ref="H104:AI104"/>
    <mergeCell ref="AJ104:AY104"/>
    <mergeCell ref="AZ104:BS104"/>
    <mergeCell ref="BT104:CJ104"/>
    <mergeCell ref="CK104:DA104"/>
    <mergeCell ref="A99:G99"/>
    <mergeCell ref="H99:AI99"/>
    <mergeCell ref="AJ99:AY99"/>
    <mergeCell ref="AZ99:BS99"/>
    <mergeCell ref="BT99:CJ99"/>
    <mergeCell ref="CK99:DA99"/>
    <mergeCell ref="A100:G100"/>
    <mergeCell ref="H100:AI100"/>
    <mergeCell ref="AJ100:AY100"/>
    <mergeCell ref="AZ100:BS100"/>
    <mergeCell ref="BT100:CJ100"/>
    <mergeCell ref="CK100:DA100"/>
    <mergeCell ref="A101:G101"/>
    <mergeCell ref="H101:AI101"/>
    <mergeCell ref="AJ101:AY101"/>
    <mergeCell ref="AZ101:BS101"/>
    <mergeCell ref="BT101:CJ101"/>
    <mergeCell ref="CK101:DA101"/>
    <mergeCell ref="A96:G96"/>
    <mergeCell ref="H96:AI96"/>
    <mergeCell ref="AJ96:AY96"/>
    <mergeCell ref="AZ96:BS96"/>
    <mergeCell ref="BT96:CJ96"/>
    <mergeCell ref="CK96:DA96"/>
    <mergeCell ref="A97:G97"/>
    <mergeCell ref="H97:AI97"/>
    <mergeCell ref="AJ97:AY97"/>
    <mergeCell ref="AZ97:BS97"/>
    <mergeCell ref="BT97:CJ97"/>
    <mergeCell ref="CK97:DA97"/>
    <mergeCell ref="A98:G98"/>
    <mergeCell ref="H98:AI98"/>
    <mergeCell ref="AJ98:AY98"/>
    <mergeCell ref="AZ98:BS98"/>
    <mergeCell ref="BT98:CJ98"/>
    <mergeCell ref="CK98:DA98"/>
    <mergeCell ref="A93:G93"/>
    <mergeCell ref="H93:AI93"/>
    <mergeCell ref="AJ93:AY93"/>
    <mergeCell ref="AZ93:BS93"/>
    <mergeCell ref="BT93:CJ93"/>
    <mergeCell ref="CK93:DA93"/>
    <mergeCell ref="A94:G94"/>
    <mergeCell ref="H94:AI94"/>
    <mergeCell ref="AJ94:AY94"/>
    <mergeCell ref="AZ94:BS94"/>
    <mergeCell ref="BT94:CJ94"/>
    <mergeCell ref="CK94:DA94"/>
    <mergeCell ref="A95:G95"/>
    <mergeCell ref="H95:AI95"/>
    <mergeCell ref="AJ95:AY95"/>
    <mergeCell ref="AZ95:BS95"/>
    <mergeCell ref="BT95:CJ95"/>
    <mergeCell ref="CK95:DA95"/>
    <mergeCell ref="A90:G90"/>
    <mergeCell ref="H90:AI90"/>
    <mergeCell ref="AJ90:AY90"/>
    <mergeCell ref="AZ90:BS90"/>
    <mergeCell ref="BT90:CJ90"/>
    <mergeCell ref="CK90:DA90"/>
    <mergeCell ref="A91:G91"/>
    <mergeCell ref="H91:AI91"/>
    <mergeCell ref="AJ91:AY91"/>
    <mergeCell ref="AZ91:BS91"/>
    <mergeCell ref="BT91:CJ91"/>
    <mergeCell ref="CK91:DA91"/>
    <mergeCell ref="A92:G92"/>
    <mergeCell ref="H92:AI92"/>
    <mergeCell ref="AJ92:AY92"/>
    <mergeCell ref="AZ92:BS92"/>
    <mergeCell ref="BT92:CJ92"/>
    <mergeCell ref="CK92:DA92"/>
    <mergeCell ref="A87:G87"/>
    <mergeCell ref="H87:AI87"/>
    <mergeCell ref="AJ87:AY87"/>
    <mergeCell ref="AZ87:BS87"/>
    <mergeCell ref="BT87:CJ87"/>
    <mergeCell ref="CK87:DA87"/>
    <mergeCell ref="A88:G88"/>
    <mergeCell ref="H88:AI88"/>
    <mergeCell ref="AJ88:AY88"/>
    <mergeCell ref="AZ88:BS88"/>
    <mergeCell ref="BT88:CJ88"/>
    <mergeCell ref="CK88:DA88"/>
    <mergeCell ref="A89:G89"/>
    <mergeCell ref="H89:AI89"/>
    <mergeCell ref="AJ89:AY89"/>
    <mergeCell ref="AZ89:BS89"/>
    <mergeCell ref="BT89:CJ89"/>
    <mergeCell ref="CK89:DA89"/>
    <mergeCell ref="A84:G84"/>
    <mergeCell ref="H84:AI84"/>
    <mergeCell ref="AJ84:AY84"/>
    <mergeCell ref="AZ84:BS84"/>
    <mergeCell ref="BT84:CJ84"/>
    <mergeCell ref="CK84:DA84"/>
    <mergeCell ref="A85:G85"/>
    <mergeCell ref="H85:AI85"/>
    <mergeCell ref="AJ85:AY85"/>
    <mergeCell ref="AZ85:BS85"/>
    <mergeCell ref="BT85:CJ85"/>
    <mergeCell ref="CK85:DA85"/>
    <mergeCell ref="A86:G86"/>
    <mergeCell ref="H86:AI86"/>
    <mergeCell ref="AJ86:AY86"/>
    <mergeCell ref="AZ86:BS86"/>
    <mergeCell ref="BT86:CJ86"/>
    <mergeCell ref="CK86:DA86"/>
    <mergeCell ref="A81:G81"/>
    <mergeCell ref="H81:AI81"/>
    <mergeCell ref="AJ81:AY81"/>
    <mergeCell ref="AZ81:BS81"/>
    <mergeCell ref="BT81:CJ81"/>
    <mergeCell ref="CK81:DA81"/>
    <mergeCell ref="A82:G82"/>
    <mergeCell ref="H82:AI82"/>
    <mergeCell ref="AJ82:AY82"/>
    <mergeCell ref="AZ82:BS82"/>
    <mergeCell ref="BT82:CJ82"/>
    <mergeCell ref="CK82:DA82"/>
    <mergeCell ref="A83:G83"/>
    <mergeCell ref="H83:AI83"/>
    <mergeCell ref="AJ83:AY83"/>
    <mergeCell ref="AZ83:BS83"/>
    <mergeCell ref="BT83:CJ83"/>
    <mergeCell ref="CK83:DA83"/>
    <mergeCell ref="A78:G78"/>
    <mergeCell ref="H78:AI78"/>
    <mergeCell ref="AJ78:AY78"/>
    <mergeCell ref="AZ78:BS78"/>
    <mergeCell ref="BT78:CJ78"/>
    <mergeCell ref="CK78:DA78"/>
    <mergeCell ref="A79:G79"/>
    <mergeCell ref="H79:AI79"/>
    <mergeCell ref="AJ79:AY79"/>
    <mergeCell ref="AZ79:BS79"/>
    <mergeCell ref="BT79:CJ79"/>
    <mergeCell ref="CK79:DA79"/>
    <mergeCell ref="A80:G80"/>
    <mergeCell ref="H80:AI80"/>
    <mergeCell ref="AJ80:AY80"/>
    <mergeCell ref="AZ80:BS80"/>
    <mergeCell ref="BT80:CJ80"/>
    <mergeCell ref="CK80:DA80"/>
    <mergeCell ref="A75:G75"/>
    <mergeCell ref="H75:AI75"/>
    <mergeCell ref="AJ75:AY75"/>
    <mergeCell ref="AZ75:BS75"/>
    <mergeCell ref="BT75:CJ75"/>
    <mergeCell ref="CK75:DA75"/>
    <mergeCell ref="A76:G76"/>
    <mergeCell ref="H76:AI76"/>
    <mergeCell ref="AJ76:AY76"/>
    <mergeCell ref="AZ76:BS76"/>
    <mergeCell ref="BT76:CJ76"/>
    <mergeCell ref="CK76:DA76"/>
    <mergeCell ref="A77:G77"/>
    <mergeCell ref="H77:AI77"/>
    <mergeCell ref="AJ77:AY77"/>
    <mergeCell ref="AZ77:BS77"/>
    <mergeCell ref="BT77:CJ77"/>
    <mergeCell ref="CK77:DA77"/>
    <mergeCell ref="A71:DA71"/>
    <mergeCell ref="A72:G72"/>
    <mergeCell ref="H72:AI72"/>
    <mergeCell ref="AJ72:AY72"/>
    <mergeCell ref="AZ72:BS72"/>
    <mergeCell ref="BT72:CJ72"/>
    <mergeCell ref="CK72:DA72"/>
    <mergeCell ref="A73:G73"/>
    <mergeCell ref="H73:AI73"/>
    <mergeCell ref="AJ73:AY73"/>
    <mergeCell ref="AZ73:BS73"/>
    <mergeCell ref="BT73:CJ73"/>
    <mergeCell ref="CK73:DA73"/>
    <mergeCell ref="A74:G74"/>
    <mergeCell ref="H74:AI74"/>
    <mergeCell ref="AJ74:AY74"/>
    <mergeCell ref="AZ74:BS74"/>
    <mergeCell ref="BT74:CJ74"/>
    <mergeCell ref="CK74:DA74"/>
    <mergeCell ref="A68:G68"/>
    <mergeCell ref="H68:AI68"/>
    <mergeCell ref="AJ68:AY68"/>
    <mergeCell ref="AZ68:BS68"/>
    <mergeCell ref="BT68:CJ68"/>
    <mergeCell ref="CK68:DA68"/>
    <mergeCell ref="A69:G69"/>
    <mergeCell ref="H69:AI69"/>
    <mergeCell ref="AJ69:AY69"/>
    <mergeCell ref="AZ69:BS69"/>
    <mergeCell ref="BT69:CJ69"/>
    <mergeCell ref="CK69:DA69"/>
    <mergeCell ref="A70:G70"/>
    <mergeCell ref="H70:AI70"/>
    <mergeCell ref="AJ70:AY70"/>
    <mergeCell ref="AZ70:BS70"/>
    <mergeCell ref="BT70:CJ70"/>
    <mergeCell ref="CK70:DA70"/>
    <mergeCell ref="A65:G65"/>
    <mergeCell ref="H65:AI65"/>
    <mergeCell ref="AJ65:AY65"/>
    <mergeCell ref="AZ65:BS65"/>
    <mergeCell ref="BT65:CJ65"/>
    <mergeCell ref="CK65:DA65"/>
    <mergeCell ref="A66:G66"/>
    <mergeCell ref="H66:AI66"/>
    <mergeCell ref="AJ66:AY66"/>
    <mergeCell ref="AZ66:BS66"/>
    <mergeCell ref="BT66:CJ66"/>
    <mergeCell ref="CK66:DA66"/>
    <mergeCell ref="A67:G67"/>
    <mergeCell ref="H67:AI67"/>
    <mergeCell ref="AJ67:AY67"/>
    <mergeCell ref="AZ67:BS67"/>
    <mergeCell ref="BT67:CJ67"/>
    <mergeCell ref="CK67:DA67"/>
    <mergeCell ref="A62:G62"/>
    <mergeCell ref="H62:AI62"/>
    <mergeCell ref="AJ62:AY62"/>
    <mergeCell ref="AZ62:BS62"/>
    <mergeCell ref="BT62:CJ62"/>
    <mergeCell ref="CK62:DA62"/>
    <mergeCell ref="A63:G63"/>
    <mergeCell ref="H63:AI63"/>
    <mergeCell ref="AJ63:AY63"/>
    <mergeCell ref="AZ63:BS63"/>
    <mergeCell ref="BT63:CJ63"/>
    <mergeCell ref="CK63:DA63"/>
    <mergeCell ref="A64:G64"/>
    <mergeCell ref="H64:AI64"/>
    <mergeCell ref="AJ64:AY64"/>
    <mergeCell ref="AZ64:BS64"/>
    <mergeCell ref="BT64:CJ64"/>
    <mergeCell ref="CK64:DA64"/>
    <mergeCell ref="A59:G59"/>
    <mergeCell ref="H59:AI59"/>
    <mergeCell ref="AJ59:AY59"/>
    <mergeCell ref="AZ59:BS59"/>
    <mergeCell ref="BT59:CJ59"/>
    <mergeCell ref="CK59:DA59"/>
    <mergeCell ref="A60:G60"/>
    <mergeCell ref="H60:AI60"/>
    <mergeCell ref="AJ60:AY60"/>
    <mergeCell ref="AZ60:BS60"/>
    <mergeCell ref="BT60:CJ60"/>
    <mergeCell ref="CK60:DA60"/>
    <mergeCell ref="A61:G61"/>
    <mergeCell ref="H61:AI61"/>
    <mergeCell ref="AJ61:AY61"/>
    <mergeCell ref="AZ61:BS61"/>
    <mergeCell ref="BT61:CJ61"/>
    <mergeCell ref="CK61:DA61"/>
    <mergeCell ref="A56:G56"/>
    <mergeCell ref="H56:AI56"/>
    <mergeCell ref="AJ56:AY56"/>
    <mergeCell ref="AZ56:BS56"/>
    <mergeCell ref="BT56:CJ56"/>
    <mergeCell ref="CK56:DA56"/>
    <mergeCell ref="A57:G57"/>
    <mergeCell ref="H57:AI57"/>
    <mergeCell ref="AJ57:AY57"/>
    <mergeCell ref="AZ57:BS57"/>
    <mergeCell ref="BT57:CJ57"/>
    <mergeCell ref="CK57:DA57"/>
    <mergeCell ref="A58:G58"/>
    <mergeCell ref="H58:AI58"/>
    <mergeCell ref="AJ58:AY58"/>
    <mergeCell ref="AZ58:BS58"/>
    <mergeCell ref="BT58:CJ58"/>
    <mergeCell ref="CK58:DA58"/>
    <mergeCell ref="A53:G53"/>
    <mergeCell ref="H53:AI53"/>
    <mergeCell ref="AJ53:AY53"/>
    <mergeCell ref="AZ53:BS53"/>
    <mergeCell ref="BT53:CJ53"/>
    <mergeCell ref="CK53:DA53"/>
    <mergeCell ref="A54:G54"/>
    <mergeCell ref="H54:AI54"/>
    <mergeCell ref="AJ54:AY54"/>
    <mergeCell ref="AZ54:BS54"/>
    <mergeCell ref="BT54:CJ54"/>
    <mergeCell ref="CK54:DA54"/>
    <mergeCell ref="A55:G55"/>
    <mergeCell ref="H55:AI55"/>
    <mergeCell ref="AJ55:AY55"/>
    <mergeCell ref="AZ55:BS55"/>
    <mergeCell ref="BT55:CJ55"/>
    <mergeCell ref="CK55:DA55"/>
    <mergeCell ref="A50:G50"/>
    <mergeCell ref="H50:AI50"/>
    <mergeCell ref="AJ50:AY50"/>
    <mergeCell ref="AZ50:BS50"/>
    <mergeCell ref="BT50:CJ50"/>
    <mergeCell ref="CK50:DA50"/>
    <mergeCell ref="A51:G51"/>
    <mergeCell ref="H51:AI51"/>
    <mergeCell ref="AJ51:AY51"/>
    <mergeCell ref="AZ51:BS51"/>
    <mergeCell ref="BT51:CJ51"/>
    <mergeCell ref="CK51:DA51"/>
    <mergeCell ref="A52:G52"/>
    <mergeCell ref="H52:AI52"/>
    <mergeCell ref="AJ52:AY52"/>
    <mergeCell ref="AZ52:BS52"/>
    <mergeCell ref="BT52:CJ52"/>
    <mergeCell ref="CK52:DA52"/>
    <mergeCell ref="A47:G47"/>
    <mergeCell ref="H47:AI47"/>
    <mergeCell ref="AJ47:AY47"/>
    <mergeCell ref="AZ47:BS47"/>
    <mergeCell ref="BT47:CJ47"/>
    <mergeCell ref="CK47:DA47"/>
    <mergeCell ref="A48:G48"/>
    <mergeCell ref="H48:AI48"/>
    <mergeCell ref="AJ48:AY48"/>
    <mergeCell ref="AZ48:BS48"/>
    <mergeCell ref="BT48:CJ48"/>
    <mergeCell ref="CK48:DA48"/>
    <mergeCell ref="A49:G49"/>
    <mergeCell ref="H49:AI49"/>
    <mergeCell ref="AJ49:AY49"/>
    <mergeCell ref="AZ49:BS49"/>
    <mergeCell ref="BT49:CJ49"/>
    <mergeCell ref="CK49:DA49"/>
    <mergeCell ref="A44:G44"/>
    <mergeCell ref="H44:AI44"/>
    <mergeCell ref="AJ44:AY44"/>
    <mergeCell ref="AZ44:BS44"/>
    <mergeCell ref="BT44:CJ44"/>
    <mergeCell ref="CK44:DA44"/>
    <mergeCell ref="A45:G45"/>
    <mergeCell ref="H45:AI45"/>
    <mergeCell ref="AJ45:AY45"/>
    <mergeCell ref="AZ45:BS45"/>
    <mergeCell ref="BT45:CJ45"/>
    <mergeCell ref="CK45:DA45"/>
    <mergeCell ref="A46:G46"/>
    <mergeCell ref="H46:AI46"/>
    <mergeCell ref="AJ46:AY46"/>
    <mergeCell ref="AZ46:BS46"/>
    <mergeCell ref="BT46:CJ46"/>
    <mergeCell ref="CK46:DA46"/>
    <mergeCell ref="A41:G41"/>
    <mergeCell ref="H41:AI41"/>
    <mergeCell ref="AJ41:AY41"/>
    <mergeCell ref="AZ41:BS41"/>
    <mergeCell ref="BT41:CJ41"/>
    <mergeCell ref="CK41:DA41"/>
    <mergeCell ref="A42:G42"/>
    <mergeCell ref="H42:AI42"/>
    <mergeCell ref="AJ42:AY42"/>
    <mergeCell ref="AZ42:BS42"/>
    <mergeCell ref="BT42:CJ42"/>
    <mergeCell ref="CK42:DA42"/>
    <mergeCell ref="A43:G43"/>
    <mergeCell ref="H43:AI43"/>
    <mergeCell ref="AJ43:AY43"/>
    <mergeCell ref="AZ43:BS43"/>
    <mergeCell ref="BT43:CJ43"/>
    <mergeCell ref="CK43:DA43"/>
    <mergeCell ref="A38:G38"/>
    <mergeCell ref="H38:AI38"/>
    <mergeCell ref="AJ38:AY38"/>
    <mergeCell ref="AZ38:BS38"/>
    <mergeCell ref="BT38:CJ38"/>
    <mergeCell ref="CK38:DA38"/>
    <mergeCell ref="A39:G39"/>
    <mergeCell ref="H39:AI39"/>
    <mergeCell ref="AJ39:AY39"/>
    <mergeCell ref="AZ39:BS39"/>
    <mergeCell ref="BT39:CJ39"/>
    <mergeCell ref="CK39:DA39"/>
    <mergeCell ref="A40:G40"/>
    <mergeCell ref="H40:AI40"/>
    <mergeCell ref="AJ40:AY40"/>
    <mergeCell ref="AZ40:BS40"/>
    <mergeCell ref="BT40:CJ40"/>
    <mergeCell ref="CK40:DA40"/>
    <mergeCell ref="H27:DA27"/>
    <mergeCell ref="Z28:DA28"/>
    <mergeCell ref="AF29:DA29"/>
    <mergeCell ref="Z30:DA30"/>
    <mergeCell ref="H31:DA31"/>
    <mergeCell ref="A33:DA33"/>
    <mergeCell ref="A35:AI35"/>
    <mergeCell ref="AJ35:AY35"/>
    <mergeCell ref="AZ35:BS35"/>
    <mergeCell ref="BT35:CJ35"/>
    <mergeCell ref="CK35:DA35"/>
    <mergeCell ref="A36:DA36"/>
    <mergeCell ref="A37:G37"/>
    <mergeCell ref="H37:AI37"/>
    <mergeCell ref="AJ37:AY37"/>
    <mergeCell ref="AZ37:BS37"/>
    <mergeCell ref="BT37:CJ37"/>
    <mergeCell ref="CK37:DA37"/>
    <mergeCell ref="BQ2:DA2"/>
    <mergeCell ref="BQ4:DA4"/>
    <mergeCell ref="A8:DA8"/>
    <mergeCell ref="A10:DA10"/>
    <mergeCell ref="A12:DA12"/>
    <mergeCell ref="AI11:CD11"/>
    <mergeCell ref="A14:DA14"/>
    <mergeCell ref="A15:DA15"/>
    <mergeCell ref="A16:DA16"/>
    <mergeCell ref="A17:DA17"/>
    <mergeCell ref="A19:DA19"/>
    <mergeCell ref="AA21:DA21"/>
    <mergeCell ref="A22:DA22"/>
    <mergeCell ref="AH23:DA23"/>
    <mergeCell ref="X24:DA24"/>
    <mergeCell ref="X25:DA25"/>
    <mergeCell ref="H26:DA26"/>
  </mergeCells>
  <hyperlinks>
    <hyperlink ref="AF29" r:id="rId1"/>
  </hyperlinks>
  <pageMargins left="0.78740157480314965" right="0.51181102362204722" top="0.59055118110236227" bottom="0.39370078740157483" header="0.19685039370078741" footer="0.19685039370078741"/>
  <pageSetup paperSize="9" scale="75" orientation="portrait" r:id="rId2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52" max="1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43"/>
  <sheetViews>
    <sheetView view="pageBreakPreview" zoomScale="60" zoomScaleNormal="70" workbookViewId="0">
      <selection sqref="A1:G2"/>
    </sheetView>
  </sheetViews>
  <sheetFormatPr defaultColWidth="9.109375" defaultRowHeight="15.6" outlineLevelRow="1" x14ac:dyDescent="0.3"/>
  <cols>
    <col min="1" max="1" width="15.5546875" style="158" customWidth="1"/>
    <col min="2" max="2" width="110.88671875" style="261" customWidth="1"/>
    <col min="3" max="3" width="14" style="158" customWidth="1"/>
    <col min="4" max="4" width="14.88671875" style="158" customWidth="1"/>
    <col min="5" max="5" width="21.33203125" style="158" customWidth="1"/>
    <col min="6" max="6" width="19.5546875" style="158" customWidth="1"/>
    <col min="7" max="7" width="18.44140625" style="164" customWidth="1"/>
    <col min="8" max="16384" width="9.109375" style="158"/>
  </cols>
  <sheetData>
    <row r="1" spans="1:7" x14ac:dyDescent="0.3">
      <c r="A1" s="648" t="s">
        <v>451</v>
      </c>
      <c r="B1" s="648"/>
      <c r="C1" s="648"/>
      <c r="D1" s="648"/>
      <c r="E1" s="648"/>
      <c r="F1" s="648"/>
      <c r="G1" s="648"/>
    </row>
    <row r="2" spans="1:7" ht="94.5" customHeight="1" x14ac:dyDescent="0.3">
      <c r="A2" s="649" t="s">
        <v>1363</v>
      </c>
      <c r="B2" s="648"/>
      <c r="C2" s="648"/>
      <c r="D2" s="648"/>
      <c r="E2" s="648"/>
      <c r="F2" s="648"/>
      <c r="G2" s="648"/>
    </row>
    <row r="3" spans="1:7" ht="69.75" customHeight="1" x14ac:dyDescent="0.3">
      <c r="A3" s="650" t="s">
        <v>452</v>
      </c>
      <c r="B3" s="650"/>
      <c r="C3" s="650"/>
      <c r="D3" s="650"/>
      <c r="E3" s="650"/>
      <c r="F3" s="650"/>
      <c r="G3" s="650"/>
    </row>
    <row r="4" spans="1:7" x14ac:dyDescent="0.3">
      <c r="A4" s="651" t="s">
        <v>33</v>
      </c>
      <c r="B4" s="651"/>
      <c r="C4" s="651"/>
      <c r="D4" s="651"/>
      <c r="E4" s="651"/>
      <c r="F4" s="651"/>
      <c r="G4" s="651"/>
    </row>
    <row r="5" spans="1:7" ht="21.6" thickBot="1" x14ac:dyDescent="0.35">
      <c r="A5" s="652" t="s">
        <v>26</v>
      </c>
      <c r="B5" s="652"/>
      <c r="C5" s="652"/>
      <c r="D5" s="652"/>
      <c r="E5" s="652"/>
      <c r="F5" s="652"/>
      <c r="G5" s="652"/>
    </row>
    <row r="6" spans="1:7" ht="94.2" thickBot="1" x14ac:dyDescent="0.35">
      <c r="A6" s="160" t="s">
        <v>34</v>
      </c>
      <c r="B6" s="160" t="s">
        <v>35</v>
      </c>
      <c r="C6" s="160" t="s">
        <v>36</v>
      </c>
      <c r="D6" s="162" t="s">
        <v>37</v>
      </c>
      <c r="E6" s="163" t="s">
        <v>38</v>
      </c>
      <c r="F6" s="163" t="s">
        <v>1210</v>
      </c>
      <c r="G6" s="328" t="s">
        <v>40</v>
      </c>
    </row>
    <row r="7" spans="1:7" ht="16.2" thickBot="1" x14ac:dyDescent="0.35">
      <c r="A7" s="160">
        <v>1</v>
      </c>
      <c r="B7" s="160">
        <v>2</v>
      </c>
      <c r="C7" s="160">
        <v>3</v>
      </c>
      <c r="D7" s="162">
        <v>4</v>
      </c>
      <c r="E7" s="163">
        <v>5</v>
      </c>
      <c r="F7" s="163">
        <v>6</v>
      </c>
      <c r="G7" s="329">
        <v>7</v>
      </c>
    </row>
    <row r="8" spans="1:7" ht="24" thickBot="1" x14ac:dyDescent="0.35">
      <c r="A8" s="165" t="s">
        <v>0</v>
      </c>
      <c r="B8" s="330" t="s">
        <v>41</v>
      </c>
      <c r="C8" s="269">
        <v>2018</v>
      </c>
      <c r="D8" s="165" t="s">
        <v>24</v>
      </c>
      <c r="E8" s="331" t="s">
        <v>24</v>
      </c>
      <c r="F8" s="165" t="s">
        <v>24</v>
      </c>
      <c r="G8" s="332" t="s">
        <v>24</v>
      </c>
    </row>
    <row r="9" spans="1:7" s="170" customFormat="1" ht="36" x14ac:dyDescent="0.3">
      <c r="A9" s="171" t="s">
        <v>816</v>
      </c>
      <c r="B9" s="334" t="s">
        <v>458</v>
      </c>
      <c r="C9" s="171">
        <f>$C$51</f>
        <v>0</v>
      </c>
      <c r="D9" s="335">
        <v>0.4</v>
      </c>
      <c r="E9" s="336">
        <f>SUM(E10:E49)</f>
        <v>1752</v>
      </c>
      <c r="F9" s="336">
        <f>SUM(F10:F49)</f>
        <v>797</v>
      </c>
      <c r="G9" s="336">
        <f>SUM(G10:G49)</f>
        <v>1851.7862297000008</v>
      </c>
    </row>
    <row r="10" spans="1:7" s="266" customFormat="1" ht="18" hidden="1" outlineLevel="1" x14ac:dyDescent="0.35">
      <c r="A10" s="176" t="s">
        <v>816</v>
      </c>
      <c r="B10" s="222"/>
      <c r="C10" s="176"/>
      <c r="D10" s="337"/>
      <c r="E10" s="338"/>
      <c r="F10" s="338"/>
      <c r="G10" s="338"/>
    </row>
    <row r="11" spans="1:7" hidden="1" outlineLevel="1" x14ac:dyDescent="0.3">
      <c r="A11" s="176" t="s">
        <v>816</v>
      </c>
      <c r="B11" s="222"/>
      <c r="C11" s="176"/>
      <c r="D11" s="337"/>
      <c r="E11" s="338"/>
      <c r="F11" s="338"/>
      <c r="G11" s="338"/>
    </row>
    <row r="12" spans="1:7" s="300" customFormat="1" ht="31.2" collapsed="1" x14ac:dyDescent="0.3">
      <c r="A12" s="176" t="s">
        <v>457</v>
      </c>
      <c r="B12" s="222" t="s">
        <v>1211</v>
      </c>
      <c r="C12" s="176">
        <v>2018</v>
      </c>
      <c r="D12" s="337">
        <v>0.4</v>
      </c>
      <c r="E12" s="338">
        <v>360</v>
      </c>
      <c r="F12" s="338">
        <v>15</v>
      </c>
      <c r="G12" s="338">
        <v>268.66939000000002</v>
      </c>
    </row>
    <row r="13" spans="1:7" s="300" customFormat="1" x14ac:dyDescent="0.3">
      <c r="A13" s="176" t="s">
        <v>457</v>
      </c>
      <c r="B13" s="222" t="s">
        <v>1212</v>
      </c>
      <c r="C13" s="176">
        <v>2018</v>
      </c>
      <c r="D13" s="337">
        <v>0.4</v>
      </c>
      <c r="E13" s="338">
        <v>10</v>
      </c>
      <c r="F13" s="338">
        <v>15</v>
      </c>
      <c r="G13" s="338">
        <v>11.599460000000001</v>
      </c>
    </row>
    <row r="14" spans="1:7" s="300" customFormat="1" x14ac:dyDescent="0.3">
      <c r="A14" s="176" t="s">
        <v>457</v>
      </c>
      <c r="B14" s="222" t="s">
        <v>1213</v>
      </c>
      <c r="C14" s="176">
        <v>2018</v>
      </c>
      <c r="D14" s="337">
        <v>0.4</v>
      </c>
      <c r="E14" s="338">
        <v>8</v>
      </c>
      <c r="F14" s="338">
        <v>15</v>
      </c>
      <c r="G14" s="338">
        <v>15.034420000000001</v>
      </c>
    </row>
    <row r="15" spans="1:7" s="300" customFormat="1" x14ac:dyDescent="0.3">
      <c r="A15" s="176" t="s">
        <v>457</v>
      </c>
      <c r="B15" s="222" t="s">
        <v>1214</v>
      </c>
      <c r="C15" s="176">
        <v>2018</v>
      </c>
      <c r="D15" s="337">
        <v>0.4</v>
      </c>
      <c r="E15" s="338">
        <v>10</v>
      </c>
      <c r="F15" s="338">
        <v>15</v>
      </c>
      <c r="G15" s="338">
        <v>12.499700000000001</v>
      </c>
    </row>
    <row r="16" spans="1:7" s="300" customFormat="1" x14ac:dyDescent="0.3">
      <c r="A16" s="176" t="s">
        <v>457</v>
      </c>
      <c r="B16" s="222" t="s">
        <v>1215</v>
      </c>
      <c r="C16" s="176">
        <v>2018</v>
      </c>
      <c r="D16" s="337">
        <v>0.4</v>
      </c>
      <c r="E16" s="338">
        <v>8</v>
      </c>
      <c r="F16" s="338">
        <v>15</v>
      </c>
      <c r="G16" s="338">
        <v>12.253579999999999</v>
      </c>
    </row>
    <row r="17" spans="1:7" s="300" customFormat="1" x14ac:dyDescent="0.3">
      <c r="A17" s="176" t="s">
        <v>457</v>
      </c>
      <c r="B17" s="222" t="s">
        <v>1216</v>
      </c>
      <c r="C17" s="176">
        <v>2018</v>
      </c>
      <c r="D17" s="337">
        <v>0.4</v>
      </c>
      <c r="E17" s="338">
        <v>150</v>
      </c>
      <c r="F17" s="338">
        <v>60</v>
      </c>
      <c r="G17" s="338">
        <v>153.93076000000002</v>
      </c>
    </row>
    <row r="18" spans="1:7" s="300" customFormat="1" x14ac:dyDescent="0.3">
      <c r="A18" s="176" t="s">
        <v>457</v>
      </c>
      <c r="B18" s="222" t="s">
        <v>1217</v>
      </c>
      <c r="C18" s="176">
        <v>2018</v>
      </c>
      <c r="D18" s="337">
        <v>0.4</v>
      </c>
      <c r="E18" s="338">
        <v>9</v>
      </c>
      <c r="F18" s="338">
        <v>15</v>
      </c>
      <c r="G18" s="338">
        <v>10.429729999999999</v>
      </c>
    </row>
    <row r="19" spans="1:7" s="300" customFormat="1" x14ac:dyDescent="0.3">
      <c r="A19" s="176" t="s">
        <v>457</v>
      </c>
      <c r="B19" s="222" t="s">
        <v>1218</v>
      </c>
      <c r="C19" s="176">
        <v>2018</v>
      </c>
      <c r="D19" s="337">
        <v>0.4</v>
      </c>
      <c r="E19" s="338">
        <v>29</v>
      </c>
      <c r="F19" s="338">
        <v>15</v>
      </c>
      <c r="G19" s="338">
        <v>86.305260000000004</v>
      </c>
    </row>
    <row r="20" spans="1:7" s="300" customFormat="1" x14ac:dyDescent="0.3">
      <c r="A20" s="176" t="s">
        <v>457</v>
      </c>
      <c r="B20" s="222" t="s">
        <v>1219</v>
      </c>
      <c r="C20" s="176">
        <v>2018</v>
      </c>
      <c r="D20" s="337">
        <v>0.4</v>
      </c>
      <c r="E20" s="338">
        <v>8</v>
      </c>
      <c r="F20" s="338">
        <v>15</v>
      </c>
      <c r="G20" s="338">
        <v>3.4369700000000001</v>
      </c>
    </row>
    <row r="21" spans="1:7" s="300" customFormat="1" x14ac:dyDescent="0.3">
      <c r="A21" s="176" t="s">
        <v>457</v>
      </c>
      <c r="B21" s="222" t="s">
        <v>1220</v>
      </c>
      <c r="C21" s="176">
        <v>2018</v>
      </c>
      <c r="D21" s="337">
        <v>0.4</v>
      </c>
      <c r="E21" s="338">
        <v>10</v>
      </c>
      <c r="F21" s="338">
        <v>15</v>
      </c>
      <c r="G21" s="338">
        <v>4.1865800000000002</v>
      </c>
    </row>
    <row r="22" spans="1:7" s="300" customFormat="1" ht="31.2" x14ac:dyDescent="0.3">
      <c r="A22" s="176" t="s">
        <v>457</v>
      </c>
      <c r="B22" s="222" t="s">
        <v>1221</v>
      </c>
      <c r="C22" s="176">
        <v>2018</v>
      </c>
      <c r="D22" s="337">
        <v>0.4</v>
      </c>
      <c r="E22" s="338">
        <v>44</v>
      </c>
      <c r="F22" s="338">
        <v>90</v>
      </c>
      <c r="G22" s="338">
        <v>50.866199700000003</v>
      </c>
    </row>
    <row r="23" spans="1:7" s="300" customFormat="1" ht="31.2" x14ac:dyDescent="0.3">
      <c r="A23" s="176" t="s">
        <v>457</v>
      </c>
      <c r="B23" s="222" t="s">
        <v>1221</v>
      </c>
      <c r="C23" s="176">
        <v>2018</v>
      </c>
      <c r="D23" s="337">
        <v>0.4</v>
      </c>
      <c r="E23" s="338">
        <v>47</v>
      </c>
      <c r="F23" s="338">
        <v>125</v>
      </c>
      <c r="G23" s="338">
        <v>74.37093999999999</v>
      </c>
    </row>
    <row r="24" spans="1:7" s="300" customFormat="1" x14ac:dyDescent="0.3">
      <c r="A24" s="176" t="s">
        <v>457</v>
      </c>
      <c r="B24" s="222" t="s">
        <v>1222</v>
      </c>
      <c r="C24" s="176">
        <v>2018</v>
      </c>
      <c r="D24" s="337">
        <v>0.4</v>
      </c>
      <c r="E24" s="338">
        <v>8</v>
      </c>
      <c r="F24" s="338">
        <v>15</v>
      </c>
      <c r="G24" s="338">
        <v>11.89813</v>
      </c>
    </row>
    <row r="25" spans="1:7" s="300" customFormat="1" x14ac:dyDescent="0.3">
      <c r="A25" s="176" t="s">
        <v>457</v>
      </c>
      <c r="B25" s="222" t="s">
        <v>1223</v>
      </c>
      <c r="C25" s="176">
        <v>2018</v>
      </c>
      <c r="D25" s="337">
        <v>0.4</v>
      </c>
      <c r="E25" s="338">
        <v>78</v>
      </c>
      <c r="F25" s="338">
        <v>15</v>
      </c>
      <c r="G25" s="338">
        <v>91.904899999999998</v>
      </c>
    </row>
    <row r="26" spans="1:7" s="300" customFormat="1" x14ac:dyDescent="0.3">
      <c r="A26" s="176" t="s">
        <v>457</v>
      </c>
      <c r="B26" s="222" t="s">
        <v>1224</v>
      </c>
      <c r="C26" s="176">
        <v>2018</v>
      </c>
      <c r="D26" s="337">
        <v>0.4</v>
      </c>
      <c r="E26" s="338">
        <v>81</v>
      </c>
      <c r="F26" s="338">
        <v>15</v>
      </c>
      <c r="G26" s="338">
        <v>81.149349999999998</v>
      </c>
    </row>
    <row r="27" spans="1:7" s="300" customFormat="1" x14ac:dyDescent="0.3">
      <c r="A27" s="176" t="s">
        <v>457</v>
      </c>
      <c r="B27" s="222" t="s">
        <v>1225</v>
      </c>
      <c r="C27" s="176">
        <v>2018</v>
      </c>
      <c r="D27" s="337">
        <v>0.4</v>
      </c>
      <c r="E27" s="338">
        <v>8</v>
      </c>
      <c r="F27" s="338">
        <v>15</v>
      </c>
      <c r="G27" s="338">
        <v>10.890610000000001</v>
      </c>
    </row>
    <row r="28" spans="1:7" s="300" customFormat="1" x14ac:dyDescent="0.3">
      <c r="A28" s="176" t="s">
        <v>457</v>
      </c>
      <c r="B28" s="222" t="s">
        <v>1226</v>
      </c>
      <c r="C28" s="176">
        <v>2018</v>
      </c>
      <c r="D28" s="337">
        <v>0.4</v>
      </c>
      <c r="E28" s="338">
        <v>36</v>
      </c>
      <c r="F28" s="338">
        <v>15</v>
      </c>
      <c r="G28" s="338">
        <v>57.842919999999999</v>
      </c>
    </row>
    <row r="29" spans="1:7" s="300" customFormat="1" x14ac:dyDescent="0.3">
      <c r="A29" s="176" t="s">
        <v>457</v>
      </c>
      <c r="B29" s="222" t="s">
        <v>1227</v>
      </c>
      <c r="C29" s="176">
        <v>2018</v>
      </c>
      <c r="D29" s="337">
        <v>0.4</v>
      </c>
      <c r="E29" s="338">
        <v>123</v>
      </c>
      <c r="F29" s="338">
        <v>15</v>
      </c>
      <c r="G29" s="338">
        <v>100.92556999999999</v>
      </c>
    </row>
    <row r="30" spans="1:7" s="300" customFormat="1" x14ac:dyDescent="0.3">
      <c r="A30" s="176" t="s">
        <v>457</v>
      </c>
      <c r="B30" s="222" t="s">
        <v>1228</v>
      </c>
      <c r="C30" s="176">
        <v>2018</v>
      </c>
      <c r="D30" s="337">
        <v>0.4</v>
      </c>
      <c r="E30" s="338">
        <v>10</v>
      </c>
      <c r="F30" s="338">
        <v>15</v>
      </c>
      <c r="G30" s="338">
        <v>4.6157199999999996</v>
      </c>
    </row>
    <row r="31" spans="1:7" s="300" customFormat="1" x14ac:dyDescent="0.3">
      <c r="A31" s="176" t="s">
        <v>457</v>
      </c>
      <c r="B31" s="222" t="s">
        <v>1229</v>
      </c>
      <c r="C31" s="176">
        <v>2018</v>
      </c>
      <c r="D31" s="337">
        <v>0.4</v>
      </c>
      <c r="E31" s="338">
        <v>8</v>
      </c>
      <c r="F31" s="338">
        <v>15</v>
      </c>
      <c r="G31" s="338">
        <v>12.418530000000001</v>
      </c>
    </row>
    <row r="32" spans="1:7" s="300" customFormat="1" x14ac:dyDescent="0.3">
      <c r="A32" s="176" t="s">
        <v>457</v>
      </c>
      <c r="B32" s="222" t="s">
        <v>1230</v>
      </c>
      <c r="C32" s="176">
        <v>2018</v>
      </c>
      <c r="D32" s="337">
        <v>0.4</v>
      </c>
      <c r="E32" s="338">
        <v>233</v>
      </c>
      <c r="F32" s="338">
        <v>15</v>
      </c>
      <c r="G32" s="338">
        <v>134.68422000000001</v>
      </c>
    </row>
    <row r="33" spans="1:7" s="300" customFormat="1" x14ac:dyDescent="0.3">
      <c r="A33" s="176" t="s">
        <v>457</v>
      </c>
      <c r="B33" s="222" t="s">
        <v>1231</v>
      </c>
      <c r="C33" s="176">
        <v>2018</v>
      </c>
      <c r="D33" s="337">
        <v>0.4</v>
      </c>
      <c r="E33" s="338">
        <v>10</v>
      </c>
      <c r="F33" s="338">
        <v>15</v>
      </c>
      <c r="G33" s="338">
        <v>10.541130000000001</v>
      </c>
    </row>
    <row r="34" spans="1:7" s="300" customFormat="1" x14ac:dyDescent="0.3">
      <c r="A34" s="176" t="s">
        <v>457</v>
      </c>
      <c r="B34" s="222" t="s">
        <v>1232</v>
      </c>
      <c r="C34" s="176">
        <v>2018</v>
      </c>
      <c r="D34" s="337">
        <v>0.4</v>
      </c>
      <c r="E34" s="338">
        <v>121</v>
      </c>
      <c r="F34" s="338">
        <v>15</v>
      </c>
      <c r="G34" s="338">
        <v>234.30573000000001</v>
      </c>
    </row>
    <row r="35" spans="1:7" s="300" customFormat="1" x14ac:dyDescent="0.3">
      <c r="A35" s="176" t="s">
        <v>457</v>
      </c>
      <c r="B35" s="222" t="s">
        <v>1233</v>
      </c>
      <c r="C35" s="176">
        <v>2018</v>
      </c>
      <c r="D35" s="337">
        <v>0.4</v>
      </c>
      <c r="E35" s="338">
        <v>10</v>
      </c>
      <c r="F35" s="338">
        <v>15</v>
      </c>
      <c r="G35" s="338">
        <v>4.1865800000000002</v>
      </c>
    </row>
    <row r="36" spans="1:7" s="300" customFormat="1" x14ac:dyDescent="0.3">
      <c r="A36" s="176" t="s">
        <v>457</v>
      </c>
      <c r="B36" s="222" t="s">
        <v>1234</v>
      </c>
      <c r="C36" s="176">
        <v>2018</v>
      </c>
      <c r="D36" s="337">
        <v>0.4</v>
      </c>
      <c r="E36" s="338">
        <v>24</v>
      </c>
      <c r="F36" s="338">
        <v>15</v>
      </c>
      <c r="G36" s="338">
        <v>42.792379999999994</v>
      </c>
    </row>
    <row r="37" spans="1:7" s="300" customFormat="1" x14ac:dyDescent="0.3">
      <c r="A37" s="176" t="s">
        <v>457</v>
      </c>
      <c r="B37" s="222" t="s">
        <v>1235</v>
      </c>
      <c r="C37" s="176">
        <v>2018</v>
      </c>
      <c r="D37" s="337">
        <v>0.4</v>
      </c>
      <c r="E37" s="338">
        <v>8</v>
      </c>
      <c r="F37" s="338">
        <v>15</v>
      </c>
      <c r="G37" s="338">
        <v>11.71505</v>
      </c>
    </row>
    <row r="38" spans="1:7" s="300" customFormat="1" x14ac:dyDescent="0.3">
      <c r="A38" s="176" t="s">
        <v>457</v>
      </c>
      <c r="B38" s="222" t="s">
        <v>1236</v>
      </c>
      <c r="C38" s="176">
        <v>2018</v>
      </c>
      <c r="D38" s="337">
        <v>0.4</v>
      </c>
      <c r="E38" s="338">
        <v>8</v>
      </c>
      <c r="F38" s="338">
        <v>15</v>
      </c>
      <c r="G38" s="338">
        <v>11.68549</v>
      </c>
    </row>
    <row r="39" spans="1:7" s="300" customFormat="1" x14ac:dyDescent="0.3">
      <c r="A39" s="176" t="s">
        <v>457</v>
      </c>
      <c r="B39" s="222" t="s">
        <v>1237</v>
      </c>
      <c r="C39" s="176">
        <v>2018</v>
      </c>
      <c r="D39" s="337">
        <v>0.4</v>
      </c>
      <c r="E39" s="338">
        <v>111</v>
      </c>
      <c r="F39" s="338">
        <v>15</v>
      </c>
      <c r="G39" s="338">
        <v>95.812659999999994</v>
      </c>
    </row>
    <row r="40" spans="1:7" s="300" customFormat="1" x14ac:dyDescent="0.3">
      <c r="A40" s="176" t="s">
        <v>457</v>
      </c>
      <c r="B40" s="222" t="s">
        <v>1238</v>
      </c>
      <c r="C40" s="176">
        <v>2018</v>
      </c>
      <c r="D40" s="337">
        <v>0.4</v>
      </c>
      <c r="E40" s="338">
        <v>8</v>
      </c>
      <c r="F40" s="338">
        <v>15</v>
      </c>
      <c r="G40" s="338">
        <v>3.6214</v>
      </c>
    </row>
    <row r="41" spans="1:7" s="300" customFormat="1" x14ac:dyDescent="0.3">
      <c r="A41" s="176" t="s">
        <v>457</v>
      </c>
      <c r="B41" s="222" t="s">
        <v>1239</v>
      </c>
      <c r="C41" s="176">
        <v>2018</v>
      </c>
      <c r="D41" s="337">
        <v>0.4</v>
      </c>
      <c r="E41" s="338">
        <v>8</v>
      </c>
      <c r="F41" s="338">
        <v>15</v>
      </c>
      <c r="G41" s="338">
        <v>10.05663</v>
      </c>
    </row>
    <row r="42" spans="1:7" s="300" customFormat="1" x14ac:dyDescent="0.3">
      <c r="A42" s="176" t="s">
        <v>457</v>
      </c>
      <c r="B42" s="222" t="s">
        <v>1240</v>
      </c>
      <c r="C42" s="176">
        <v>2018</v>
      </c>
      <c r="D42" s="337">
        <v>0.4</v>
      </c>
      <c r="E42" s="338">
        <v>8</v>
      </c>
      <c r="F42" s="338">
        <v>15</v>
      </c>
      <c r="G42" s="338">
        <v>11.482340000000001</v>
      </c>
    </row>
    <row r="43" spans="1:7" s="300" customFormat="1" x14ac:dyDescent="0.3">
      <c r="A43" s="176" t="s">
        <v>457</v>
      </c>
      <c r="B43" s="222" t="s">
        <v>1233</v>
      </c>
      <c r="C43" s="176">
        <v>2018</v>
      </c>
      <c r="D43" s="337">
        <v>0.4</v>
      </c>
      <c r="E43" s="338">
        <v>10</v>
      </c>
      <c r="F43" s="338">
        <v>15</v>
      </c>
      <c r="G43" s="338">
        <v>10.537470000000001</v>
      </c>
    </row>
    <row r="44" spans="1:7" s="300" customFormat="1" x14ac:dyDescent="0.3">
      <c r="A44" s="176" t="s">
        <v>457</v>
      </c>
      <c r="B44" s="222" t="s">
        <v>1241</v>
      </c>
      <c r="C44" s="176">
        <v>2018</v>
      </c>
      <c r="D44" s="337">
        <v>0.4</v>
      </c>
      <c r="E44" s="338">
        <v>10</v>
      </c>
      <c r="F44" s="338">
        <v>15</v>
      </c>
      <c r="G44" s="338">
        <v>2.4619900000000001</v>
      </c>
    </row>
    <row r="45" spans="1:7" s="300" customFormat="1" x14ac:dyDescent="0.3">
      <c r="A45" s="176" t="s">
        <v>457</v>
      </c>
      <c r="B45" s="222" t="s">
        <v>1242</v>
      </c>
      <c r="C45" s="176">
        <v>2018</v>
      </c>
      <c r="D45" s="337">
        <v>0.4</v>
      </c>
      <c r="E45" s="338">
        <v>8</v>
      </c>
      <c r="F45" s="338">
        <v>15</v>
      </c>
      <c r="G45" s="338">
        <v>13.089359999999999</v>
      </c>
    </row>
    <row r="46" spans="1:7" s="300" customFormat="1" x14ac:dyDescent="0.3">
      <c r="A46" s="176" t="s">
        <v>457</v>
      </c>
      <c r="B46" s="222" t="s">
        <v>1243</v>
      </c>
      <c r="C46" s="176">
        <v>2018</v>
      </c>
      <c r="D46" s="337">
        <v>0.4</v>
      </c>
      <c r="E46" s="338">
        <v>8</v>
      </c>
      <c r="F46" s="338">
        <v>12</v>
      </c>
      <c r="G46" s="338">
        <v>11.206849999999999</v>
      </c>
    </row>
    <row r="47" spans="1:7" s="300" customFormat="1" x14ac:dyDescent="0.3">
      <c r="A47" s="176" t="s">
        <v>457</v>
      </c>
      <c r="B47" s="222" t="s">
        <v>1244</v>
      </c>
      <c r="C47" s="176">
        <v>2018</v>
      </c>
      <c r="D47" s="337">
        <v>0.4</v>
      </c>
      <c r="E47" s="338">
        <v>61</v>
      </c>
      <c r="F47" s="338">
        <v>15</v>
      </c>
      <c r="G47" s="338">
        <v>82.257440000000003</v>
      </c>
    </row>
    <row r="48" spans="1:7" s="300" customFormat="1" x14ac:dyDescent="0.3">
      <c r="A48" s="176" t="s">
        <v>457</v>
      </c>
      <c r="B48" s="222" t="s">
        <v>1245</v>
      </c>
      <c r="C48" s="176">
        <v>2018</v>
      </c>
      <c r="D48" s="337">
        <v>0.4</v>
      </c>
      <c r="E48" s="338">
        <v>36</v>
      </c>
      <c r="F48" s="338">
        <v>15</v>
      </c>
      <c r="G48" s="338">
        <v>45.593850000000003</v>
      </c>
    </row>
    <row r="49" spans="1:7" s="300" customFormat="1" x14ac:dyDescent="0.3">
      <c r="A49" s="176" t="s">
        <v>457</v>
      </c>
      <c r="B49" s="222" t="s">
        <v>1246</v>
      </c>
      <c r="C49" s="176">
        <v>2018</v>
      </c>
      <c r="D49" s="337">
        <v>0.4</v>
      </c>
      <c r="E49" s="338">
        <v>25</v>
      </c>
      <c r="F49" s="338">
        <v>15</v>
      </c>
      <c r="G49" s="338">
        <v>40.526940000000003</v>
      </c>
    </row>
    <row r="50" spans="1:7" s="170" customFormat="1" ht="36" x14ac:dyDescent="0.3">
      <c r="A50" s="340" t="s">
        <v>816</v>
      </c>
      <c r="B50" s="341" t="s">
        <v>458</v>
      </c>
      <c r="C50" s="340">
        <f>$C$51</f>
        <v>0</v>
      </c>
      <c r="D50" s="342">
        <v>10</v>
      </c>
      <c r="E50" s="343">
        <f>SUM(E51:E53)</f>
        <v>816</v>
      </c>
      <c r="F50" s="343">
        <f>SUM(F51:F53)</f>
        <v>125</v>
      </c>
      <c r="G50" s="343">
        <f>SUM(G51:G53)</f>
        <v>685.26961699999993</v>
      </c>
    </row>
    <row r="51" spans="1:7" hidden="1" outlineLevel="1" x14ac:dyDescent="0.3">
      <c r="A51" s="176" t="s">
        <v>816</v>
      </c>
      <c r="B51" s="222"/>
      <c r="C51" s="176"/>
      <c r="D51" s="337"/>
      <c r="E51" s="338"/>
      <c r="F51" s="338"/>
      <c r="G51" s="338"/>
    </row>
    <row r="52" spans="1:7" hidden="1" outlineLevel="1" x14ac:dyDescent="0.3">
      <c r="A52" s="176" t="s">
        <v>816</v>
      </c>
      <c r="B52" s="222"/>
      <c r="C52" s="176"/>
      <c r="D52" s="337"/>
      <c r="E52" s="338"/>
      <c r="F52" s="338"/>
      <c r="G52" s="338"/>
    </row>
    <row r="53" spans="1:7" s="300" customFormat="1" ht="31.2" collapsed="1" x14ac:dyDescent="0.3">
      <c r="A53" s="176" t="s">
        <v>457</v>
      </c>
      <c r="B53" s="222" t="s">
        <v>1221</v>
      </c>
      <c r="C53" s="176">
        <v>2018</v>
      </c>
      <c r="D53" s="337">
        <v>6</v>
      </c>
      <c r="E53" s="338">
        <v>816</v>
      </c>
      <c r="F53" s="338">
        <v>125</v>
      </c>
      <c r="G53" s="338">
        <v>685.26961699999993</v>
      </c>
    </row>
    <row r="54" spans="1:7" ht="36" x14ac:dyDescent="0.3">
      <c r="A54" s="340" t="s">
        <v>970</v>
      </c>
      <c r="B54" s="341" t="s">
        <v>1247</v>
      </c>
      <c r="C54" s="340">
        <f>$C$51</f>
        <v>0</v>
      </c>
      <c r="D54" s="342">
        <v>0.4</v>
      </c>
      <c r="E54" s="343">
        <f>SUM(E55:E67)</f>
        <v>1938.5</v>
      </c>
      <c r="F54" s="343">
        <f>SUM(F55:F67)</f>
        <v>299</v>
      </c>
      <c r="G54" s="343">
        <f>SUM(G55:G67)</f>
        <v>2359.1234890000001</v>
      </c>
    </row>
    <row r="55" spans="1:7" hidden="1" outlineLevel="1" x14ac:dyDescent="0.3">
      <c r="A55" s="176" t="s">
        <v>970</v>
      </c>
      <c r="B55" s="222"/>
      <c r="C55" s="176"/>
      <c r="D55" s="337"/>
      <c r="E55" s="344"/>
      <c r="F55" s="344"/>
      <c r="G55" s="344"/>
    </row>
    <row r="56" spans="1:7" hidden="1" outlineLevel="1" x14ac:dyDescent="0.3">
      <c r="A56" s="658" t="s">
        <v>970</v>
      </c>
      <c r="B56" s="661"/>
      <c r="C56" s="658"/>
      <c r="D56" s="664"/>
      <c r="E56" s="655"/>
      <c r="F56" s="655"/>
      <c r="G56" s="655"/>
    </row>
    <row r="57" spans="1:7" s="170" customFormat="1" hidden="1" outlineLevel="1" x14ac:dyDescent="0.3">
      <c r="A57" s="659"/>
      <c r="B57" s="662"/>
      <c r="C57" s="659"/>
      <c r="D57" s="665"/>
      <c r="E57" s="656"/>
      <c r="F57" s="656"/>
      <c r="G57" s="656"/>
    </row>
    <row r="58" spans="1:7" hidden="1" outlineLevel="1" x14ac:dyDescent="0.3">
      <c r="A58" s="660"/>
      <c r="B58" s="663"/>
      <c r="C58" s="660"/>
      <c r="D58" s="666"/>
      <c r="E58" s="657"/>
      <c r="F58" s="657"/>
      <c r="G58" s="657"/>
    </row>
    <row r="59" spans="1:7" hidden="1" outlineLevel="1" x14ac:dyDescent="0.3">
      <c r="A59" s="176" t="s">
        <v>970</v>
      </c>
      <c r="B59" s="222"/>
      <c r="C59" s="176"/>
      <c r="D59" s="337"/>
      <c r="E59" s="344"/>
      <c r="F59" s="344"/>
      <c r="G59" s="344"/>
    </row>
    <row r="60" spans="1:7" s="300" customFormat="1" ht="31.2" collapsed="1" x14ac:dyDescent="0.3">
      <c r="A60" s="176" t="s">
        <v>708</v>
      </c>
      <c r="B60" s="222" t="s">
        <v>1221</v>
      </c>
      <c r="C60" s="176">
        <v>2018</v>
      </c>
      <c r="D60" s="337">
        <v>0.4</v>
      </c>
      <c r="E60" s="338">
        <v>367</v>
      </c>
      <c r="F60" s="338">
        <v>125</v>
      </c>
      <c r="G60" s="338">
        <v>615.71320900000001</v>
      </c>
    </row>
    <row r="61" spans="1:7" s="300" customFormat="1" x14ac:dyDescent="0.3">
      <c r="A61" s="176" t="s">
        <v>708</v>
      </c>
      <c r="B61" s="222" t="s">
        <v>1248</v>
      </c>
      <c r="C61" s="176">
        <v>2018</v>
      </c>
      <c r="D61" s="337">
        <v>0.4</v>
      </c>
      <c r="E61" s="338">
        <v>367</v>
      </c>
      <c r="F61" s="338">
        <v>45</v>
      </c>
      <c r="G61" s="338">
        <v>292.85762</v>
      </c>
    </row>
    <row r="62" spans="1:7" s="300" customFormat="1" x14ac:dyDescent="0.3">
      <c r="A62" s="176" t="s">
        <v>708</v>
      </c>
      <c r="B62" s="222" t="s">
        <v>1249</v>
      </c>
      <c r="C62" s="176">
        <v>2018</v>
      </c>
      <c r="D62" s="337">
        <v>0.4</v>
      </c>
      <c r="E62" s="338">
        <v>240</v>
      </c>
      <c r="F62" s="338">
        <v>60</v>
      </c>
      <c r="G62" s="338">
        <v>374.0750900000001</v>
      </c>
    </row>
    <row r="63" spans="1:7" s="300" customFormat="1" x14ac:dyDescent="0.3">
      <c r="A63" s="176" t="s">
        <v>708</v>
      </c>
      <c r="B63" s="222" t="s">
        <v>1250</v>
      </c>
      <c r="C63" s="176">
        <v>2018</v>
      </c>
      <c r="D63" s="337">
        <v>0.4</v>
      </c>
      <c r="E63" s="338">
        <v>140</v>
      </c>
      <c r="F63" s="338">
        <v>15</v>
      </c>
      <c r="G63" s="338">
        <v>153.66766000000001</v>
      </c>
    </row>
    <row r="64" spans="1:7" s="300" customFormat="1" x14ac:dyDescent="0.3">
      <c r="A64" s="176" t="s">
        <v>708</v>
      </c>
      <c r="B64" s="222" t="s">
        <v>1251</v>
      </c>
      <c r="C64" s="176">
        <v>2018</v>
      </c>
      <c r="D64" s="337">
        <v>0.23</v>
      </c>
      <c r="E64" s="338">
        <v>242</v>
      </c>
      <c r="F64" s="338">
        <v>3</v>
      </c>
      <c r="G64" s="338">
        <v>415.51114999999999</v>
      </c>
    </row>
    <row r="65" spans="1:7" s="300" customFormat="1" x14ac:dyDescent="0.3">
      <c r="A65" s="176" t="s">
        <v>708</v>
      </c>
      <c r="B65" s="222" t="s">
        <v>1252</v>
      </c>
      <c r="C65" s="176">
        <v>2018</v>
      </c>
      <c r="D65" s="337">
        <v>0.4</v>
      </c>
      <c r="E65" s="338">
        <v>150.5</v>
      </c>
      <c r="F65" s="338">
        <v>3</v>
      </c>
      <c r="G65" s="338">
        <v>126.51228</v>
      </c>
    </row>
    <row r="66" spans="1:7" s="300" customFormat="1" x14ac:dyDescent="0.3">
      <c r="A66" s="176" t="s">
        <v>708</v>
      </c>
      <c r="B66" s="222" t="s">
        <v>1253</v>
      </c>
      <c r="C66" s="176">
        <v>2018</v>
      </c>
      <c r="D66" s="337">
        <v>0.4</v>
      </c>
      <c r="E66" s="338">
        <v>74</v>
      </c>
      <c r="F66" s="338">
        <v>3</v>
      </c>
      <c r="G66" s="338">
        <v>84.084489999999988</v>
      </c>
    </row>
    <row r="67" spans="1:7" s="300" customFormat="1" ht="16.2" thickBot="1" x14ac:dyDescent="0.35">
      <c r="A67" s="176" t="s">
        <v>708</v>
      </c>
      <c r="B67" s="222" t="s">
        <v>1254</v>
      </c>
      <c r="C67" s="176">
        <v>2018</v>
      </c>
      <c r="D67" s="337">
        <v>0.4</v>
      </c>
      <c r="E67" s="338">
        <v>358</v>
      </c>
      <c r="F67" s="338">
        <v>45</v>
      </c>
      <c r="G67" s="338">
        <v>296.70199000000002</v>
      </c>
    </row>
    <row r="68" spans="1:7" ht="36" hidden="1" outlineLevel="1" x14ac:dyDescent="0.3">
      <c r="A68" s="340" t="s">
        <v>1255</v>
      </c>
      <c r="B68" s="341" t="s">
        <v>1256</v>
      </c>
      <c r="C68" s="340">
        <f t="shared" ref="C68:C76" si="0">$C$51</f>
        <v>0</v>
      </c>
      <c r="D68" s="342">
        <v>10</v>
      </c>
      <c r="E68" s="343">
        <f>SUM(E69:E72)</f>
        <v>0</v>
      </c>
      <c r="F68" s="343">
        <f>SUM(F69:F72)</f>
        <v>0</v>
      </c>
      <c r="G68" s="343">
        <f>SUM(G69:G72)</f>
        <v>0</v>
      </c>
    </row>
    <row r="69" spans="1:7" hidden="1" outlineLevel="1" x14ac:dyDescent="0.3">
      <c r="A69" s="176" t="s">
        <v>1255</v>
      </c>
      <c r="B69" s="222"/>
      <c r="C69" s="176"/>
      <c r="D69" s="337"/>
      <c r="E69" s="338"/>
      <c r="F69" s="338"/>
      <c r="G69" s="338"/>
    </row>
    <row r="70" spans="1:7" hidden="1" outlineLevel="1" x14ac:dyDescent="0.3">
      <c r="A70" s="176" t="s">
        <v>1255</v>
      </c>
      <c r="B70" s="222"/>
      <c r="C70" s="176"/>
      <c r="D70" s="337"/>
      <c r="E70" s="338"/>
      <c r="F70" s="338"/>
      <c r="G70" s="338"/>
    </row>
    <row r="71" spans="1:7" hidden="1" outlineLevel="1" x14ac:dyDescent="0.3">
      <c r="A71" s="176" t="s">
        <v>1255</v>
      </c>
      <c r="B71" s="222"/>
      <c r="C71" s="176"/>
      <c r="D71" s="337"/>
      <c r="E71" s="338"/>
      <c r="F71" s="338"/>
      <c r="G71" s="338"/>
    </row>
    <row r="72" spans="1:7" hidden="1" outlineLevel="1" x14ac:dyDescent="0.3">
      <c r="A72" s="176" t="s">
        <v>1255</v>
      </c>
      <c r="B72" s="222"/>
      <c r="C72" s="176"/>
      <c r="D72" s="337"/>
      <c r="E72" s="338"/>
      <c r="F72" s="338"/>
      <c r="G72" s="338"/>
    </row>
    <row r="73" spans="1:7" ht="36" hidden="1" outlineLevel="1" x14ac:dyDescent="0.3">
      <c r="A73" s="340" t="s">
        <v>1257</v>
      </c>
      <c r="B73" s="341" t="s">
        <v>1258</v>
      </c>
      <c r="C73" s="340">
        <f t="shared" si="0"/>
        <v>0</v>
      </c>
      <c r="D73" s="342">
        <v>10</v>
      </c>
      <c r="E73" s="343">
        <f>E74</f>
        <v>0</v>
      </c>
      <c r="F73" s="343">
        <f>F74</f>
        <v>0</v>
      </c>
      <c r="G73" s="343">
        <f>G74</f>
        <v>0</v>
      </c>
    </row>
    <row r="74" spans="1:7" ht="16.2" hidden="1" outlineLevel="1" thickBot="1" x14ac:dyDescent="0.35">
      <c r="A74" s="176" t="s">
        <v>1257</v>
      </c>
      <c r="B74" s="222"/>
      <c r="C74" s="176"/>
      <c r="D74" s="345"/>
      <c r="E74" s="346"/>
      <c r="F74" s="346"/>
      <c r="G74" s="346"/>
    </row>
    <row r="75" spans="1:7" ht="24" collapsed="1" thickBot="1" x14ac:dyDescent="0.35">
      <c r="A75" s="165" t="s">
        <v>1</v>
      </c>
      <c r="B75" s="330" t="s">
        <v>64</v>
      </c>
      <c r="C75" s="165">
        <f t="shared" si="0"/>
        <v>0</v>
      </c>
      <c r="D75" s="331" t="s">
        <v>24</v>
      </c>
      <c r="E75" s="165" t="s">
        <v>24</v>
      </c>
      <c r="F75" s="331" t="s">
        <v>24</v>
      </c>
      <c r="G75" s="333" t="s">
        <v>24</v>
      </c>
    </row>
    <row r="76" spans="1:7" ht="36" hidden="1" outlineLevel="1" x14ac:dyDescent="0.3">
      <c r="A76" s="171" t="s">
        <v>989</v>
      </c>
      <c r="B76" s="334" t="s">
        <v>1259</v>
      </c>
      <c r="C76" s="171">
        <f t="shared" si="0"/>
        <v>0</v>
      </c>
      <c r="D76" s="171">
        <v>10</v>
      </c>
      <c r="E76" s="171">
        <f>E77</f>
        <v>0</v>
      </c>
      <c r="F76" s="171">
        <f>F77</f>
        <v>0</v>
      </c>
      <c r="G76" s="171">
        <f>G77</f>
        <v>0</v>
      </c>
    </row>
    <row r="77" spans="1:7" hidden="1" outlineLevel="1" x14ac:dyDescent="0.3">
      <c r="A77" s="176" t="s">
        <v>989</v>
      </c>
      <c r="B77" s="222"/>
      <c r="C77" s="176"/>
      <c r="D77" s="176"/>
      <c r="E77" s="176"/>
      <c r="F77" s="176"/>
      <c r="G77" s="338"/>
    </row>
    <row r="78" spans="1:7" s="300" customFormat="1" ht="54" collapsed="1" x14ac:dyDescent="0.3">
      <c r="A78" s="340" t="s">
        <v>739</v>
      </c>
      <c r="B78" s="341" t="s">
        <v>1260</v>
      </c>
      <c r="C78" s="340">
        <v>2018</v>
      </c>
      <c r="D78" s="340">
        <v>0.4</v>
      </c>
      <c r="E78" s="340">
        <f>E79</f>
        <v>185</v>
      </c>
      <c r="F78" s="340">
        <f>F79</f>
        <v>15</v>
      </c>
      <c r="G78" s="340">
        <f>G79</f>
        <v>105.30927699999999</v>
      </c>
    </row>
    <row r="79" spans="1:7" s="300" customFormat="1" x14ac:dyDescent="0.3">
      <c r="A79" s="176" t="s">
        <v>739</v>
      </c>
      <c r="B79" s="222" t="s">
        <v>1232</v>
      </c>
      <c r="C79" s="176">
        <v>2018</v>
      </c>
      <c r="D79" s="176">
        <v>0.4</v>
      </c>
      <c r="E79" s="176">
        <v>185</v>
      </c>
      <c r="F79" s="176">
        <v>15</v>
      </c>
      <c r="G79" s="338">
        <v>105.30927699999999</v>
      </c>
    </row>
    <row r="80" spans="1:7" ht="36" hidden="1" outlineLevel="1" x14ac:dyDescent="0.3">
      <c r="A80" s="340" t="s">
        <v>1005</v>
      </c>
      <c r="B80" s="341" t="s">
        <v>1261</v>
      </c>
      <c r="C80" s="340">
        <f>$C$51</f>
        <v>0</v>
      </c>
      <c r="D80" s="340">
        <v>10</v>
      </c>
      <c r="E80" s="340">
        <f>E81</f>
        <v>0</v>
      </c>
      <c r="F80" s="340">
        <f>F81</f>
        <v>0</v>
      </c>
      <c r="G80" s="340">
        <f>G81</f>
        <v>0</v>
      </c>
    </row>
    <row r="81" spans="1:7" hidden="1" outlineLevel="1" x14ac:dyDescent="0.3">
      <c r="A81" s="176" t="s">
        <v>1005</v>
      </c>
      <c r="B81" s="222"/>
      <c r="C81" s="176"/>
      <c r="D81" s="176"/>
      <c r="E81" s="176"/>
      <c r="F81" s="176"/>
      <c r="G81" s="338"/>
    </row>
    <row r="82" spans="1:7" s="300" customFormat="1" ht="54" collapsed="1" x14ac:dyDescent="0.3">
      <c r="A82" s="340" t="s">
        <v>757</v>
      </c>
      <c r="B82" s="341" t="s">
        <v>1262</v>
      </c>
      <c r="C82" s="340">
        <v>2018</v>
      </c>
      <c r="D82" s="340">
        <v>0.4</v>
      </c>
      <c r="E82" s="340">
        <f>E83</f>
        <v>47</v>
      </c>
      <c r="F82" s="340">
        <f>F83</f>
        <v>15</v>
      </c>
      <c r="G82" s="340">
        <f>G83</f>
        <v>70.592939999999999</v>
      </c>
    </row>
    <row r="83" spans="1:7" s="300" customFormat="1" x14ac:dyDescent="0.3">
      <c r="A83" s="176" t="s">
        <v>757</v>
      </c>
      <c r="B83" s="222" t="s">
        <v>1232</v>
      </c>
      <c r="C83" s="176">
        <v>2018</v>
      </c>
      <c r="D83" s="176">
        <v>0.4</v>
      </c>
      <c r="E83" s="176">
        <v>47</v>
      </c>
      <c r="F83" s="176">
        <v>15</v>
      </c>
      <c r="G83" s="338">
        <v>70.592939999999999</v>
      </c>
    </row>
    <row r="84" spans="1:7" s="300" customFormat="1" ht="54" x14ac:dyDescent="0.3">
      <c r="A84" s="340" t="s">
        <v>782</v>
      </c>
      <c r="B84" s="341" t="s">
        <v>1263</v>
      </c>
      <c r="C84" s="340">
        <v>2018</v>
      </c>
      <c r="D84" s="340">
        <v>6</v>
      </c>
      <c r="E84" s="340">
        <f>E85</f>
        <v>368</v>
      </c>
      <c r="F84" s="340">
        <f>F85</f>
        <v>15</v>
      </c>
      <c r="G84" s="340">
        <f>G85</f>
        <v>479.67748</v>
      </c>
    </row>
    <row r="85" spans="1:7" s="300" customFormat="1" x14ac:dyDescent="0.3">
      <c r="A85" s="176" t="s">
        <v>782</v>
      </c>
      <c r="B85" s="222" t="s">
        <v>1232</v>
      </c>
      <c r="C85" s="176">
        <v>2018</v>
      </c>
      <c r="D85" s="176">
        <v>6</v>
      </c>
      <c r="E85" s="176">
        <v>368</v>
      </c>
      <c r="F85" s="176">
        <v>15</v>
      </c>
      <c r="G85" s="338">
        <v>479.67748</v>
      </c>
    </row>
    <row r="86" spans="1:7" s="300" customFormat="1" ht="54" x14ac:dyDescent="0.3">
      <c r="A86" s="340" t="s">
        <v>785</v>
      </c>
      <c r="B86" s="341" t="s">
        <v>1264</v>
      </c>
      <c r="C86" s="340">
        <v>2018</v>
      </c>
      <c r="D86" s="340">
        <v>6</v>
      </c>
      <c r="E86" s="340">
        <f>E87</f>
        <v>9</v>
      </c>
      <c r="F86" s="340">
        <f>F87</f>
        <v>15</v>
      </c>
      <c r="G86" s="340">
        <f>G87</f>
        <v>47.274371000000002</v>
      </c>
    </row>
    <row r="87" spans="1:7" s="300" customFormat="1" x14ac:dyDescent="0.3">
      <c r="A87" s="176" t="s">
        <v>785</v>
      </c>
      <c r="B87" s="222" t="s">
        <v>1232</v>
      </c>
      <c r="C87" s="176">
        <v>2018</v>
      </c>
      <c r="D87" s="176">
        <v>6</v>
      </c>
      <c r="E87" s="176">
        <v>9</v>
      </c>
      <c r="F87" s="176">
        <v>15</v>
      </c>
      <c r="G87" s="338">
        <v>47.274371000000002</v>
      </c>
    </row>
    <row r="88" spans="1:7" s="300" customFormat="1" ht="54" x14ac:dyDescent="0.3">
      <c r="A88" s="340" t="s">
        <v>1069</v>
      </c>
      <c r="B88" s="341" t="s">
        <v>1265</v>
      </c>
      <c r="C88" s="340">
        <v>2018</v>
      </c>
      <c r="D88" s="340">
        <v>6</v>
      </c>
      <c r="E88" s="340">
        <f>E89</f>
        <v>666</v>
      </c>
      <c r="F88" s="340">
        <f>F89</f>
        <v>550</v>
      </c>
      <c r="G88" s="343">
        <f>G89</f>
        <v>1515.0180399999999</v>
      </c>
    </row>
    <row r="89" spans="1:7" s="300" customFormat="1" x14ac:dyDescent="0.3">
      <c r="A89" s="176" t="s">
        <v>1069</v>
      </c>
      <c r="B89" s="222" t="s">
        <v>1266</v>
      </c>
      <c r="C89" s="176">
        <v>2018</v>
      </c>
      <c r="D89" s="176">
        <v>6</v>
      </c>
      <c r="E89" s="176">
        <v>666</v>
      </c>
      <c r="F89" s="176">
        <v>550</v>
      </c>
      <c r="G89" s="338">
        <v>1515.0180399999999</v>
      </c>
    </row>
    <row r="90" spans="1:7" s="300" customFormat="1" ht="72" x14ac:dyDescent="0.3">
      <c r="A90" s="340" t="s">
        <v>1043</v>
      </c>
      <c r="B90" s="341" t="s">
        <v>1267</v>
      </c>
      <c r="C90" s="340">
        <v>2018</v>
      </c>
      <c r="D90" s="340">
        <v>6</v>
      </c>
      <c r="E90" s="340">
        <f>E91</f>
        <v>265</v>
      </c>
      <c r="F90" s="340">
        <f>F91</f>
        <v>15</v>
      </c>
      <c r="G90" s="343">
        <f>G91</f>
        <v>1515.4145900000001</v>
      </c>
    </row>
    <row r="91" spans="1:7" s="300" customFormat="1" x14ac:dyDescent="0.3">
      <c r="A91" s="176" t="s">
        <v>1043</v>
      </c>
      <c r="B91" s="222" t="s">
        <v>1232</v>
      </c>
      <c r="C91" s="176">
        <v>2018</v>
      </c>
      <c r="D91" s="176">
        <v>6</v>
      </c>
      <c r="E91" s="176">
        <v>265</v>
      </c>
      <c r="F91" s="176">
        <v>15</v>
      </c>
      <c r="G91" s="338">
        <v>1515.4145900000001</v>
      </c>
    </row>
    <row r="92" spans="1:7" s="300" customFormat="1" ht="72" x14ac:dyDescent="0.3">
      <c r="A92" s="340" t="s">
        <v>802</v>
      </c>
      <c r="B92" s="341" t="s">
        <v>1268</v>
      </c>
      <c r="C92" s="340">
        <v>2018</v>
      </c>
      <c r="D92" s="340">
        <v>6</v>
      </c>
      <c r="E92" s="340">
        <f>E93</f>
        <v>144.4</v>
      </c>
      <c r="F92" s="340">
        <f>F93</f>
        <v>15</v>
      </c>
      <c r="G92" s="343">
        <f>G93</f>
        <v>702.32391999999993</v>
      </c>
    </row>
    <row r="93" spans="1:7" s="300" customFormat="1" x14ac:dyDescent="0.3">
      <c r="A93" s="176" t="s">
        <v>802</v>
      </c>
      <c r="B93" s="222" t="s">
        <v>1232</v>
      </c>
      <c r="C93" s="176">
        <v>2018</v>
      </c>
      <c r="D93" s="176">
        <v>6</v>
      </c>
      <c r="E93" s="176">
        <v>144.4</v>
      </c>
      <c r="F93" s="176">
        <v>15</v>
      </c>
      <c r="G93" s="338">
        <v>702.32391999999993</v>
      </c>
    </row>
    <row r="94" spans="1:7" s="300" customFormat="1" ht="72" x14ac:dyDescent="0.3">
      <c r="A94" s="340" t="s">
        <v>1074</v>
      </c>
      <c r="B94" s="341" t="s">
        <v>1269</v>
      </c>
      <c r="C94" s="340">
        <v>2018</v>
      </c>
      <c r="D94" s="340">
        <v>6</v>
      </c>
      <c r="E94" s="340">
        <f>E95</f>
        <v>66</v>
      </c>
      <c r="F94" s="340">
        <f>F95</f>
        <v>550</v>
      </c>
      <c r="G94" s="343">
        <f>G95</f>
        <v>544.63327000000004</v>
      </c>
    </row>
    <row r="95" spans="1:7" s="300" customFormat="1" ht="16.2" thickBot="1" x14ac:dyDescent="0.35">
      <c r="A95" s="176" t="s">
        <v>1074</v>
      </c>
      <c r="B95" s="222" t="s">
        <v>1266</v>
      </c>
      <c r="C95" s="176">
        <v>2018</v>
      </c>
      <c r="D95" s="176">
        <v>6</v>
      </c>
      <c r="E95" s="176">
        <v>66</v>
      </c>
      <c r="F95" s="176">
        <v>550</v>
      </c>
      <c r="G95" s="338">
        <v>544.63327000000004</v>
      </c>
    </row>
    <row r="96" spans="1:7" ht="24" thickBot="1" x14ac:dyDescent="0.35">
      <c r="A96" s="347" t="s">
        <v>2</v>
      </c>
      <c r="B96" s="348" t="s">
        <v>78</v>
      </c>
      <c r="C96" s="347">
        <f t="shared" ref="C96:C100" si="1">$C$51</f>
        <v>0</v>
      </c>
      <c r="D96" s="347" t="s">
        <v>24</v>
      </c>
      <c r="E96" s="347" t="s">
        <v>24</v>
      </c>
      <c r="F96" s="347" t="s">
        <v>24</v>
      </c>
      <c r="G96" s="349" t="s">
        <v>24</v>
      </c>
    </row>
    <row r="97" spans="1:7" ht="39" x14ac:dyDescent="0.3">
      <c r="A97" s="350" t="s">
        <v>3</v>
      </c>
      <c r="B97" s="348" t="s">
        <v>1049</v>
      </c>
      <c r="C97" s="347">
        <f t="shared" si="1"/>
        <v>0</v>
      </c>
      <c r="D97" s="347" t="s">
        <v>24</v>
      </c>
      <c r="E97" s="347" t="s">
        <v>24</v>
      </c>
      <c r="F97" s="347" t="s">
        <v>24</v>
      </c>
      <c r="G97" s="349" t="s">
        <v>24</v>
      </c>
    </row>
    <row r="98" spans="1:7" ht="36.6" hidden="1" outlineLevel="1" thickBot="1" x14ac:dyDescent="0.35">
      <c r="A98" s="351" t="s">
        <v>1270</v>
      </c>
      <c r="B98" s="352" t="s">
        <v>1271</v>
      </c>
      <c r="C98" s="351">
        <f t="shared" si="1"/>
        <v>0</v>
      </c>
      <c r="D98" s="353">
        <f>D99</f>
        <v>0</v>
      </c>
      <c r="E98" s="351" t="s">
        <v>24</v>
      </c>
      <c r="F98" s="351">
        <f>F99</f>
        <v>0</v>
      </c>
      <c r="G98" s="336">
        <f>G99</f>
        <v>0</v>
      </c>
    </row>
    <row r="99" spans="1:7" ht="18" hidden="1" outlineLevel="1" x14ac:dyDescent="0.3">
      <c r="A99" s="354" t="s">
        <v>1270</v>
      </c>
      <c r="B99" s="355"/>
      <c r="C99" s="356"/>
      <c r="D99" s="185"/>
      <c r="E99" s="356"/>
      <c r="F99" s="356"/>
      <c r="G99" s="338"/>
    </row>
    <row r="100" spans="1:7" ht="36" collapsed="1" x14ac:dyDescent="0.35">
      <c r="A100" s="357" t="s">
        <v>809</v>
      </c>
      <c r="B100" s="358" t="s">
        <v>810</v>
      </c>
      <c r="C100" s="357">
        <f t="shared" si="1"/>
        <v>0</v>
      </c>
      <c r="D100" s="359" t="s">
        <v>808</v>
      </c>
      <c r="E100" s="357" t="s">
        <v>24</v>
      </c>
      <c r="F100" s="343">
        <f>SUM(F101:F102)</f>
        <v>140</v>
      </c>
      <c r="G100" s="343">
        <f>SUM(G101:G102)</f>
        <v>2193.7783720000002</v>
      </c>
    </row>
    <row r="101" spans="1:7" s="300" customFormat="1" ht="31.2" x14ac:dyDescent="0.3">
      <c r="A101" s="176" t="s">
        <v>809</v>
      </c>
      <c r="B101" s="360" t="s">
        <v>1221</v>
      </c>
      <c r="C101" s="176">
        <v>2018</v>
      </c>
      <c r="D101" s="185" t="s">
        <v>808</v>
      </c>
      <c r="E101" s="176" t="s">
        <v>24</v>
      </c>
      <c r="F101" s="176">
        <v>125</v>
      </c>
      <c r="G101" s="338">
        <v>978.38452199999995</v>
      </c>
    </row>
    <row r="102" spans="1:7" s="300" customFormat="1" x14ac:dyDescent="0.3">
      <c r="A102" s="176" t="s">
        <v>809</v>
      </c>
      <c r="B102" s="360" t="s">
        <v>1232</v>
      </c>
      <c r="C102" s="176">
        <v>2018</v>
      </c>
      <c r="D102" s="185" t="s">
        <v>808</v>
      </c>
      <c r="E102" s="176" t="s">
        <v>24</v>
      </c>
      <c r="F102" s="176">
        <v>15</v>
      </c>
      <c r="G102" s="338">
        <v>1215.3938500000002</v>
      </c>
    </row>
    <row r="103" spans="1:7" ht="36" hidden="1" outlineLevel="1" x14ac:dyDescent="0.35">
      <c r="A103" s="357" t="s">
        <v>1050</v>
      </c>
      <c r="B103" s="358" t="s">
        <v>810</v>
      </c>
      <c r="C103" s="357">
        <f>$C$51</f>
        <v>0</v>
      </c>
      <c r="D103" s="359">
        <f>D104</f>
        <v>0</v>
      </c>
      <c r="E103" s="357" t="s">
        <v>24</v>
      </c>
      <c r="F103" s="343">
        <f>F104</f>
        <v>0</v>
      </c>
      <c r="G103" s="343">
        <f>G104</f>
        <v>0</v>
      </c>
    </row>
    <row r="104" spans="1:7" hidden="1" outlineLevel="1" x14ac:dyDescent="0.3">
      <c r="A104" s="176" t="s">
        <v>1050</v>
      </c>
      <c r="B104" s="355"/>
      <c r="C104" s="356"/>
      <c r="D104" s="185"/>
      <c r="E104" s="356"/>
      <c r="F104" s="356"/>
      <c r="G104" s="338"/>
    </row>
    <row r="105" spans="1:7" ht="36" hidden="1" outlineLevel="1" x14ac:dyDescent="0.3">
      <c r="A105" s="361" t="s">
        <v>1272</v>
      </c>
      <c r="B105" s="362" t="s">
        <v>1273</v>
      </c>
      <c r="C105" s="357">
        <f t="shared" ref="C105:C110" si="2">$C$51</f>
        <v>0</v>
      </c>
      <c r="D105" s="359">
        <f>D106</f>
        <v>0</v>
      </c>
      <c r="E105" s="357" t="s">
        <v>24</v>
      </c>
      <c r="F105" s="343">
        <f>F106</f>
        <v>0</v>
      </c>
      <c r="G105" s="343">
        <f>G106</f>
        <v>0</v>
      </c>
    </row>
    <row r="106" spans="1:7" hidden="1" outlineLevel="1" x14ac:dyDescent="0.3">
      <c r="A106" s="356" t="s">
        <v>1272</v>
      </c>
      <c r="B106" s="355"/>
      <c r="C106" s="356"/>
      <c r="D106" s="185"/>
      <c r="E106" s="356"/>
      <c r="F106" s="356"/>
      <c r="G106" s="338"/>
    </row>
    <row r="107" spans="1:7" s="300" customFormat="1" ht="36" collapsed="1" x14ac:dyDescent="0.3">
      <c r="A107" s="340" t="s">
        <v>1205</v>
      </c>
      <c r="B107" s="363" t="s">
        <v>1274</v>
      </c>
      <c r="C107" s="340">
        <v>2018</v>
      </c>
      <c r="D107" s="359" t="str">
        <f>D108</f>
        <v>6/0,4</v>
      </c>
      <c r="E107" s="340" t="s">
        <v>24</v>
      </c>
      <c r="F107" s="340">
        <f>F108</f>
        <v>550</v>
      </c>
      <c r="G107" s="343">
        <f>G108</f>
        <v>3408.9671199999998</v>
      </c>
    </row>
    <row r="108" spans="1:7" s="300" customFormat="1" ht="16.2" thickBot="1" x14ac:dyDescent="0.35">
      <c r="A108" s="212" t="s">
        <v>1205</v>
      </c>
      <c r="B108" s="364" t="s">
        <v>1266</v>
      </c>
      <c r="C108" s="212">
        <v>2018</v>
      </c>
      <c r="D108" s="226" t="s">
        <v>808</v>
      </c>
      <c r="E108" s="212" t="s">
        <v>24</v>
      </c>
      <c r="F108" s="212">
        <v>550</v>
      </c>
      <c r="G108" s="346">
        <v>3408.9671199999998</v>
      </c>
    </row>
    <row r="109" spans="1:7" ht="47.4" thickBot="1" x14ac:dyDescent="0.35">
      <c r="A109" s="365" t="s">
        <v>4</v>
      </c>
      <c r="B109" s="366" t="s">
        <v>102</v>
      </c>
      <c r="C109" s="167">
        <f t="shared" si="2"/>
        <v>0</v>
      </c>
      <c r="D109" s="167" t="s">
        <v>24</v>
      </c>
      <c r="E109" s="167" t="s">
        <v>24</v>
      </c>
      <c r="F109" s="167" t="s">
        <v>24</v>
      </c>
      <c r="G109" s="367" t="s">
        <v>24</v>
      </c>
    </row>
    <row r="110" spans="1:7" ht="47.4" thickBot="1" x14ac:dyDescent="0.35">
      <c r="A110" s="165" t="s">
        <v>5</v>
      </c>
      <c r="B110" s="368" t="s">
        <v>103</v>
      </c>
      <c r="C110" s="165">
        <f t="shared" si="2"/>
        <v>0</v>
      </c>
      <c r="D110" s="165" t="s">
        <v>24</v>
      </c>
      <c r="E110" s="165" t="s">
        <v>24</v>
      </c>
      <c r="F110" s="165" t="s">
        <v>24</v>
      </c>
      <c r="G110" s="333" t="s">
        <v>24</v>
      </c>
    </row>
    <row r="111" spans="1:7" ht="47.4" thickBot="1" x14ac:dyDescent="0.35">
      <c r="A111" s="165" t="s">
        <v>117</v>
      </c>
      <c r="B111" s="166" t="s">
        <v>1054</v>
      </c>
      <c r="C111" s="165">
        <v>2018</v>
      </c>
      <c r="D111" s="165" t="s">
        <v>24</v>
      </c>
      <c r="E111" s="165" t="s">
        <v>24</v>
      </c>
      <c r="F111" s="165" t="s">
        <v>24</v>
      </c>
      <c r="G111" s="333" t="s">
        <v>24</v>
      </c>
    </row>
    <row r="112" spans="1:7" ht="23.4" x14ac:dyDescent="0.3">
      <c r="A112" s="369"/>
      <c r="B112" s="370"/>
      <c r="C112" s="369"/>
      <c r="D112" s="369"/>
      <c r="E112" s="369"/>
      <c r="F112" s="369"/>
      <c r="G112" s="371"/>
    </row>
    <row r="113" spans="1:7" ht="23.4" x14ac:dyDescent="0.3">
      <c r="A113" s="369"/>
      <c r="B113" s="370"/>
      <c r="C113" s="369"/>
      <c r="D113" s="369"/>
      <c r="E113" s="369"/>
      <c r="F113" s="369"/>
      <c r="G113" s="371"/>
    </row>
    <row r="114" spans="1:7" ht="21" x14ac:dyDescent="0.3">
      <c r="B114" s="301"/>
      <c r="C114" s="301"/>
      <c r="D114" s="301"/>
      <c r="E114" s="301"/>
      <c r="F114" s="301"/>
      <c r="G114" s="372"/>
    </row>
    <row r="119" spans="1:7" ht="21" collapsed="1" x14ac:dyDescent="0.3">
      <c r="B119" s="301"/>
      <c r="C119" s="301"/>
      <c r="D119" s="301"/>
      <c r="E119" s="301"/>
      <c r="F119" s="301"/>
      <c r="G119" s="372"/>
    </row>
    <row r="125" spans="1:7" hidden="1" x14ac:dyDescent="0.3">
      <c r="B125" s="373" t="s">
        <v>1275</v>
      </c>
      <c r="C125" s="180" t="s">
        <v>813</v>
      </c>
      <c r="D125" s="180">
        <v>0.4</v>
      </c>
      <c r="E125" s="179">
        <f>E9+E54</f>
        <v>3690.5</v>
      </c>
      <c r="F125" s="179">
        <f t="shared" ref="F125:G125" si="3">F9+F54</f>
        <v>1096</v>
      </c>
      <c r="G125" s="179">
        <f t="shared" si="3"/>
        <v>4210.9097187000007</v>
      </c>
    </row>
    <row r="126" spans="1:7" hidden="1" x14ac:dyDescent="0.3">
      <c r="B126" s="373"/>
      <c r="C126" s="180"/>
      <c r="D126" s="302" t="s">
        <v>814</v>
      </c>
      <c r="E126" s="179">
        <f>E50</f>
        <v>816</v>
      </c>
      <c r="F126" s="179">
        <f t="shared" ref="F126:G126" si="4">F50</f>
        <v>125</v>
      </c>
      <c r="G126" s="179">
        <f t="shared" si="4"/>
        <v>685.26961699999993</v>
      </c>
    </row>
    <row r="127" spans="1:7" hidden="1" x14ac:dyDescent="0.3">
      <c r="B127" s="373"/>
      <c r="C127" s="180" t="s">
        <v>815</v>
      </c>
      <c r="D127" s="180">
        <v>0.4</v>
      </c>
      <c r="E127" s="179">
        <f>E78+E82</f>
        <v>232</v>
      </c>
      <c r="F127" s="179">
        <f t="shared" ref="F127:G127" si="5">F78+F82</f>
        <v>30</v>
      </c>
      <c r="G127" s="179">
        <f t="shared" si="5"/>
        <v>175.90221700000001</v>
      </c>
    </row>
    <row r="128" spans="1:7" hidden="1" x14ac:dyDescent="0.3">
      <c r="B128" s="373"/>
      <c r="C128" s="180"/>
      <c r="D128" s="180" t="s">
        <v>814</v>
      </c>
      <c r="E128" s="179">
        <f>E84+E86+E88+E90+E92+E94</f>
        <v>1518.4</v>
      </c>
      <c r="F128" s="179">
        <f t="shared" ref="F128:G128" si="6">F84+F86+F88+F90+F92+F94</f>
        <v>1160</v>
      </c>
      <c r="G128" s="179">
        <f t="shared" si="6"/>
        <v>4804.3416710000001</v>
      </c>
    </row>
    <row r="129" spans="2:7" hidden="1" x14ac:dyDescent="0.3">
      <c r="B129" s="373"/>
    </row>
    <row r="130" spans="2:7" hidden="1" x14ac:dyDescent="0.3">
      <c r="B130" s="373"/>
    </row>
    <row r="131" spans="2:7" hidden="1" x14ac:dyDescent="0.3">
      <c r="B131" s="373" t="s">
        <v>1276</v>
      </c>
      <c r="C131" s="180" t="s">
        <v>813</v>
      </c>
      <c r="D131" s="180">
        <v>0.4</v>
      </c>
      <c r="E131" s="179">
        <f>'[8]Прил. 1 город 2018'!E386</f>
        <v>22905.766667</v>
      </c>
      <c r="F131" s="179">
        <f>'[8]Прил. 1 город 2018'!F386</f>
        <v>4165.3499999999995</v>
      </c>
      <c r="G131" s="179">
        <f>'[8]Прил. 1 город 2018'!G386</f>
        <v>31654.81979799999</v>
      </c>
    </row>
    <row r="132" spans="2:7" hidden="1" x14ac:dyDescent="0.3">
      <c r="C132" s="180"/>
      <c r="D132" s="302" t="s">
        <v>814</v>
      </c>
      <c r="E132" s="179">
        <f>'[8]Прил. 1 город 2018'!E387</f>
        <v>718.02</v>
      </c>
      <c r="F132" s="179">
        <f>'[8]Прил. 1 город 2018'!F387</f>
        <v>215</v>
      </c>
      <c r="G132" s="179">
        <f>'[8]Прил. 1 город 2018'!G387</f>
        <v>715.96232860000009</v>
      </c>
    </row>
    <row r="133" spans="2:7" hidden="1" x14ac:dyDescent="0.3">
      <c r="C133" s="180" t="s">
        <v>815</v>
      </c>
      <c r="D133" s="180">
        <v>0.4</v>
      </c>
      <c r="E133" s="179">
        <f>'[8]Прил. 1 город 2018'!E388</f>
        <v>9436.75</v>
      </c>
      <c r="F133" s="179">
        <f>'[8]Прил. 1 город 2018'!F388</f>
        <v>3556.86</v>
      </c>
      <c r="G133" s="179">
        <f>'[8]Прил. 1 город 2018'!G388</f>
        <v>12900.312378166998</v>
      </c>
    </row>
    <row r="134" spans="2:7" hidden="1" x14ac:dyDescent="0.3">
      <c r="C134" s="180"/>
      <c r="D134" s="180" t="s">
        <v>814</v>
      </c>
      <c r="E134" s="179">
        <f>'[8]Прил. 1 город 2018'!E389</f>
        <v>4928.5</v>
      </c>
      <c r="F134" s="179">
        <f>'[8]Прил. 1 город 2018'!F389</f>
        <v>4995</v>
      </c>
      <c r="G134" s="179">
        <f>'[8]Прил. 1 город 2018'!G389</f>
        <v>19923.263496900003</v>
      </c>
    </row>
    <row r="135" spans="2:7" hidden="1" x14ac:dyDescent="0.3"/>
    <row r="136" spans="2:7" hidden="1" x14ac:dyDescent="0.3"/>
    <row r="137" spans="2:7" hidden="1" x14ac:dyDescent="0.3">
      <c r="C137" s="180" t="s">
        <v>813</v>
      </c>
      <c r="D137" s="180">
        <v>0.4</v>
      </c>
      <c r="E137" s="179">
        <f>E125+E131</f>
        <v>26596.266667</v>
      </c>
      <c r="F137" s="179">
        <f t="shared" ref="F137:G137" si="7">F125+F131</f>
        <v>5261.3499999999995</v>
      </c>
      <c r="G137" s="179">
        <f t="shared" si="7"/>
        <v>35865.72951669999</v>
      </c>
    </row>
    <row r="138" spans="2:7" hidden="1" x14ac:dyDescent="0.3">
      <c r="C138" s="180"/>
      <c r="D138" s="302" t="s">
        <v>814</v>
      </c>
      <c r="E138" s="179">
        <f t="shared" ref="E138:G140" si="8">E126+E132</f>
        <v>1534.02</v>
      </c>
      <c r="F138" s="179">
        <f t="shared" si="8"/>
        <v>340</v>
      </c>
      <c r="G138" s="179">
        <f t="shared" si="8"/>
        <v>1401.2319456</v>
      </c>
    </row>
    <row r="139" spans="2:7" hidden="1" x14ac:dyDescent="0.3">
      <c r="C139" s="180" t="s">
        <v>815</v>
      </c>
      <c r="D139" s="180">
        <v>0.4</v>
      </c>
      <c r="E139" s="179">
        <f t="shared" si="8"/>
        <v>9668.75</v>
      </c>
      <c r="F139" s="179">
        <f t="shared" si="8"/>
        <v>3586.86</v>
      </c>
      <c r="G139" s="179">
        <f t="shared" si="8"/>
        <v>13076.214595166999</v>
      </c>
    </row>
    <row r="140" spans="2:7" hidden="1" x14ac:dyDescent="0.3">
      <c r="C140" s="180"/>
      <c r="D140" s="180" t="s">
        <v>814</v>
      </c>
      <c r="E140" s="179">
        <f t="shared" si="8"/>
        <v>6446.9</v>
      </c>
      <c r="F140" s="179">
        <f t="shared" si="8"/>
        <v>6155</v>
      </c>
      <c r="G140" s="179">
        <f t="shared" si="8"/>
        <v>24727.605167900001</v>
      </c>
    </row>
    <row r="141" spans="2:7" hidden="1" x14ac:dyDescent="0.3"/>
    <row r="142" spans="2:7" hidden="1" x14ac:dyDescent="0.3"/>
    <row r="143" spans="2:7" hidden="1" x14ac:dyDescent="0.3"/>
  </sheetData>
  <mergeCells count="12">
    <mergeCell ref="A5:G5"/>
    <mergeCell ref="A1:G1"/>
    <mergeCell ref="A2:G2"/>
    <mergeCell ref="A3:G3"/>
    <mergeCell ref="A4:G4"/>
    <mergeCell ref="G56:G58"/>
    <mergeCell ref="A56:A58"/>
    <mergeCell ref="B56:B58"/>
    <mergeCell ref="C56:C58"/>
    <mergeCell ref="D56:D58"/>
    <mergeCell ref="E56:E58"/>
    <mergeCell ref="F56:F58"/>
  </mergeCells>
  <printOptions horizontalCentered="1"/>
  <pageMargins left="0.51181102362204722" right="0.11811023622047245" top="0.35433070866141736" bottom="0.19685039370078741" header="0.31496062992125984" footer="0.31496062992125984"/>
  <pageSetup paperSize="9" scale="46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54"/>
  <sheetViews>
    <sheetView view="pageBreakPreview" zoomScale="60" zoomScaleNormal="70" workbookViewId="0">
      <selection sqref="A1:G2"/>
    </sheetView>
  </sheetViews>
  <sheetFormatPr defaultColWidth="9.109375" defaultRowHeight="15.6" outlineLevelRow="1" x14ac:dyDescent="0.3"/>
  <cols>
    <col min="1" max="1" width="15" style="158" customWidth="1"/>
    <col min="2" max="2" width="121" style="261" customWidth="1"/>
    <col min="3" max="3" width="10.44140625" style="158" bestFit="1" customWidth="1"/>
    <col min="4" max="4" width="13.5546875" style="158" bestFit="1" customWidth="1"/>
    <col min="5" max="5" width="19.44140625" style="158" customWidth="1"/>
    <col min="6" max="6" width="19.5546875" style="158" customWidth="1"/>
    <col min="7" max="7" width="18.44140625" style="158" customWidth="1"/>
    <col min="8" max="16384" width="9.109375" style="158"/>
  </cols>
  <sheetData>
    <row r="1" spans="1:7" x14ac:dyDescent="0.3">
      <c r="A1" s="648" t="s">
        <v>451</v>
      </c>
      <c r="B1" s="648"/>
      <c r="C1" s="648"/>
      <c r="D1" s="648"/>
      <c r="E1" s="648"/>
      <c r="F1" s="648"/>
      <c r="G1" s="648"/>
    </row>
    <row r="2" spans="1:7" ht="94.5" customHeight="1" x14ac:dyDescent="0.3">
      <c r="A2" s="649" t="s">
        <v>1363</v>
      </c>
      <c r="B2" s="648"/>
      <c r="C2" s="648"/>
      <c r="D2" s="648"/>
      <c r="E2" s="648"/>
      <c r="F2" s="648"/>
      <c r="G2" s="648"/>
    </row>
    <row r="3" spans="1:7" ht="53.25" customHeight="1" x14ac:dyDescent="0.3">
      <c r="A3" s="650" t="s">
        <v>452</v>
      </c>
      <c r="B3" s="650"/>
      <c r="C3" s="650"/>
      <c r="D3" s="650"/>
      <c r="E3" s="650"/>
      <c r="F3" s="650"/>
      <c r="G3" s="650"/>
    </row>
    <row r="4" spans="1:7" x14ac:dyDescent="0.3">
      <c r="A4" s="651" t="s">
        <v>33</v>
      </c>
      <c r="B4" s="651"/>
      <c r="C4" s="651"/>
      <c r="D4" s="651"/>
      <c r="E4" s="651"/>
      <c r="F4" s="651"/>
      <c r="G4" s="651"/>
    </row>
    <row r="5" spans="1:7" ht="21.6" thickBot="1" x14ac:dyDescent="0.35">
      <c r="A5" s="652" t="s">
        <v>114</v>
      </c>
      <c r="B5" s="652"/>
      <c r="C5" s="652"/>
      <c r="D5" s="652"/>
      <c r="E5" s="652"/>
      <c r="F5" s="652"/>
      <c r="G5" s="652"/>
    </row>
    <row r="6" spans="1:7" ht="94.2" thickBot="1" x14ac:dyDescent="0.35">
      <c r="A6" s="160" t="s">
        <v>34</v>
      </c>
      <c r="B6" s="160" t="s">
        <v>35</v>
      </c>
      <c r="C6" s="160" t="s">
        <v>36</v>
      </c>
      <c r="D6" s="162" t="s">
        <v>37</v>
      </c>
      <c r="E6" s="163" t="s">
        <v>38</v>
      </c>
      <c r="F6" s="163" t="s">
        <v>1210</v>
      </c>
      <c r="G6" s="163" t="s">
        <v>40</v>
      </c>
    </row>
    <row r="7" spans="1:7" ht="16.2" thickBot="1" x14ac:dyDescent="0.35">
      <c r="A7" s="160">
        <v>1</v>
      </c>
      <c r="B7" s="160">
        <v>2</v>
      </c>
      <c r="C7" s="160">
        <v>3</v>
      </c>
      <c r="D7" s="162">
        <v>4</v>
      </c>
      <c r="E7" s="163">
        <v>5</v>
      </c>
      <c r="F7" s="163">
        <v>6</v>
      </c>
      <c r="G7" s="163">
        <v>7</v>
      </c>
    </row>
    <row r="8" spans="1:7" s="170" customFormat="1" ht="24" thickBot="1" x14ac:dyDescent="0.35">
      <c r="A8" s="165" t="s">
        <v>0</v>
      </c>
      <c r="B8" s="330" t="s">
        <v>41</v>
      </c>
      <c r="C8" s="195">
        <v>2019</v>
      </c>
      <c r="D8" s="195" t="s">
        <v>24</v>
      </c>
      <c r="E8" s="195" t="s">
        <v>24</v>
      </c>
      <c r="F8" s="195" t="s">
        <v>24</v>
      </c>
      <c r="G8" s="195" t="s">
        <v>24</v>
      </c>
    </row>
    <row r="9" spans="1:7" s="170" customFormat="1" ht="36" x14ac:dyDescent="0.3">
      <c r="A9" s="171" t="s">
        <v>816</v>
      </c>
      <c r="B9" s="334" t="s">
        <v>458</v>
      </c>
      <c r="C9" s="171">
        <v>2019</v>
      </c>
      <c r="D9" s="171">
        <v>0.4</v>
      </c>
      <c r="E9" s="171">
        <f>SUM(E10:E28)</f>
        <v>1148</v>
      </c>
      <c r="F9" s="171">
        <f>SUM(F10:F28)</f>
        <v>275</v>
      </c>
      <c r="G9" s="374">
        <f>SUM(G10:G28)</f>
        <v>1228.08755</v>
      </c>
    </row>
    <row r="10" spans="1:7" s="170" customFormat="1" hidden="1" outlineLevel="1" x14ac:dyDescent="0.3">
      <c r="A10" s="176" t="s">
        <v>816</v>
      </c>
      <c r="B10" s="222"/>
      <c r="C10" s="176"/>
      <c r="D10" s="176"/>
      <c r="E10" s="176"/>
      <c r="F10" s="176"/>
      <c r="G10" s="375"/>
    </row>
    <row r="11" spans="1:7" s="170" customFormat="1" hidden="1" outlineLevel="1" x14ac:dyDescent="0.3">
      <c r="A11" s="176" t="s">
        <v>816</v>
      </c>
      <c r="B11" s="222"/>
      <c r="C11" s="176"/>
      <c r="D11" s="176"/>
      <c r="E11" s="176"/>
      <c r="F11" s="176"/>
      <c r="G11" s="375"/>
    </row>
    <row r="12" spans="1:7" s="170" customFormat="1" hidden="1" outlineLevel="1" x14ac:dyDescent="0.3">
      <c r="A12" s="176" t="s">
        <v>816</v>
      </c>
      <c r="B12" s="222"/>
      <c r="C12" s="176"/>
      <c r="D12" s="176"/>
      <c r="E12" s="176"/>
      <c r="F12" s="176"/>
      <c r="G12" s="375"/>
    </row>
    <row r="13" spans="1:7" s="170" customFormat="1" hidden="1" outlineLevel="1" x14ac:dyDescent="0.3">
      <c r="A13" s="176" t="s">
        <v>816</v>
      </c>
      <c r="B13" s="222"/>
      <c r="C13" s="176"/>
      <c r="D13" s="176"/>
      <c r="E13" s="176"/>
      <c r="F13" s="176"/>
      <c r="G13" s="375"/>
    </row>
    <row r="14" spans="1:7" s="170" customFormat="1" hidden="1" outlineLevel="1" x14ac:dyDescent="0.3">
      <c r="A14" s="176" t="s">
        <v>816</v>
      </c>
      <c r="B14" s="222"/>
      <c r="C14" s="176"/>
      <c r="D14" s="176"/>
      <c r="E14" s="176"/>
      <c r="F14" s="176"/>
      <c r="G14" s="375"/>
    </row>
    <row r="15" spans="1:7" s="170" customFormat="1" hidden="1" outlineLevel="1" x14ac:dyDescent="0.3">
      <c r="A15" s="176" t="s">
        <v>816</v>
      </c>
      <c r="B15" s="222"/>
      <c r="C15" s="176"/>
      <c r="D15" s="176"/>
      <c r="E15" s="176"/>
      <c r="F15" s="176"/>
      <c r="G15" s="375"/>
    </row>
    <row r="16" spans="1:7" s="170" customFormat="1" hidden="1" outlineLevel="1" x14ac:dyDescent="0.3">
      <c r="A16" s="176" t="s">
        <v>816</v>
      </c>
      <c r="B16" s="222"/>
      <c r="C16" s="176"/>
      <c r="D16" s="176"/>
      <c r="E16" s="176"/>
      <c r="F16" s="176"/>
      <c r="G16" s="375"/>
    </row>
    <row r="17" spans="1:8" s="170" customFormat="1" hidden="1" outlineLevel="1" x14ac:dyDescent="0.3">
      <c r="A17" s="176" t="s">
        <v>816</v>
      </c>
      <c r="B17" s="222"/>
      <c r="C17" s="176"/>
      <c r="D17" s="176"/>
      <c r="E17" s="176"/>
      <c r="F17" s="176"/>
      <c r="G17" s="375"/>
    </row>
    <row r="18" spans="1:8" s="170" customFormat="1" hidden="1" outlineLevel="1" x14ac:dyDescent="0.3">
      <c r="A18" s="176" t="s">
        <v>816</v>
      </c>
      <c r="B18" s="222"/>
      <c r="C18" s="176"/>
      <c r="D18" s="176"/>
      <c r="E18" s="176"/>
      <c r="F18" s="176"/>
      <c r="G18" s="375"/>
    </row>
    <row r="19" spans="1:8" s="300" customFormat="1" collapsed="1" x14ac:dyDescent="0.3">
      <c r="A19" s="176" t="s">
        <v>457</v>
      </c>
      <c r="B19" s="222" t="s">
        <v>1277</v>
      </c>
      <c r="C19" s="176">
        <v>2019</v>
      </c>
      <c r="D19" s="176">
        <v>0.4</v>
      </c>
      <c r="E19" s="176">
        <v>98</v>
      </c>
      <c r="F19" s="176">
        <v>15</v>
      </c>
      <c r="G19" s="375">
        <v>133.43964</v>
      </c>
      <c r="H19" s="303"/>
    </row>
    <row r="20" spans="1:8" s="300" customFormat="1" x14ac:dyDescent="0.3">
      <c r="A20" s="176" t="s">
        <v>457</v>
      </c>
      <c r="B20" s="222" t="s">
        <v>1278</v>
      </c>
      <c r="C20" s="176">
        <v>2019</v>
      </c>
      <c r="D20" s="176">
        <v>0.4</v>
      </c>
      <c r="E20" s="176">
        <v>27</v>
      </c>
      <c r="F20" s="176">
        <v>15</v>
      </c>
      <c r="G20" s="375">
        <v>48.175190000000001</v>
      </c>
      <c r="H20" s="303"/>
    </row>
    <row r="21" spans="1:8" s="300" customFormat="1" x14ac:dyDescent="0.3">
      <c r="A21" s="176" t="s">
        <v>457</v>
      </c>
      <c r="B21" s="222" t="s">
        <v>1279</v>
      </c>
      <c r="C21" s="176">
        <v>2019</v>
      </c>
      <c r="D21" s="176">
        <v>0.4</v>
      </c>
      <c r="E21" s="176">
        <v>17</v>
      </c>
      <c r="F21" s="176">
        <v>15</v>
      </c>
      <c r="G21" s="375">
        <v>14.4991</v>
      </c>
      <c r="H21" s="303"/>
    </row>
    <row r="22" spans="1:8" s="300" customFormat="1" x14ac:dyDescent="0.3">
      <c r="A22" s="176" t="s">
        <v>457</v>
      </c>
      <c r="B22" s="222" t="s">
        <v>1280</v>
      </c>
      <c r="C22" s="176">
        <v>2019</v>
      </c>
      <c r="D22" s="176">
        <v>0.4</v>
      </c>
      <c r="E22" s="176">
        <v>50</v>
      </c>
      <c r="F22" s="176">
        <v>15</v>
      </c>
      <c r="G22" s="375">
        <v>56.332270000000001</v>
      </c>
      <c r="H22" s="303"/>
    </row>
    <row r="23" spans="1:8" s="300" customFormat="1" x14ac:dyDescent="0.3">
      <c r="A23" s="176" t="s">
        <v>457</v>
      </c>
      <c r="B23" s="222" t="s">
        <v>1281</v>
      </c>
      <c r="C23" s="176">
        <v>2019</v>
      </c>
      <c r="D23" s="176">
        <v>0.4</v>
      </c>
      <c r="E23" s="176">
        <v>105</v>
      </c>
      <c r="F23" s="176">
        <v>15</v>
      </c>
      <c r="G23" s="375">
        <v>140.28213</v>
      </c>
      <c r="H23" s="303"/>
    </row>
    <row r="24" spans="1:8" s="300" customFormat="1" x14ac:dyDescent="0.3">
      <c r="A24" s="176" t="s">
        <v>457</v>
      </c>
      <c r="B24" s="222" t="s">
        <v>1282</v>
      </c>
      <c r="C24" s="176">
        <v>2019</v>
      </c>
      <c r="D24" s="176">
        <v>0.4</v>
      </c>
      <c r="E24" s="176">
        <v>74</v>
      </c>
      <c r="F24" s="176">
        <v>15</v>
      </c>
      <c r="G24" s="375">
        <v>69.552819999999997</v>
      </c>
      <c r="H24" s="303"/>
    </row>
    <row r="25" spans="1:8" s="300" customFormat="1" x14ac:dyDescent="0.3">
      <c r="A25" s="176" t="s">
        <v>457</v>
      </c>
      <c r="B25" s="222" t="s">
        <v>1283</v>
      </c>
      <c r="C25" s="176">
        <v>2019</v>
      </c>
      <c r="D25" s="176">
        <v>0.4</v>
      </c>
      <c r="E25" s="176">
        <v>37</v>
      </c>
      <c r="F25" s="176">
        <v>15</v>
      </c>
      <c r="G25" s="375">
        <v>48.710949999999997</v>
      </c>
      <c r="H25" s="303"/>
    </row>
    <row r="26" spans="1:8" s="300" customFormat="1" x14ac:dyDescent="0.3">
      <c r="A26" s="176" t="s">
        <v>457</v>
      </c>
      <c r="B26" s="222" t="s">
        <v>1284</v>
      </c>
      <c r="C26" s="176">
        <v>2019</v>
      </c>
      <c r="D26" s="176">
        <v>0.4</v>
      </c>
      <c r="E26" s="176">
        <v>8</v>
      </c>
      <c r="F26" s="176">
        <v>15</v>
      </c>
      <c r="G26" s="375">
        <v>13.271380000000001</v>
      </c>
      <c r="H26" s="303"/>
    </row>
    <row r="27" spans="1:8" s="300" customFormat="1" x14ac:dyDescent="0.3">
      <c r="A27" s="176" t="s">
        <v>457</v>
      </c>
      <c r="B27" s="222" t="s">
        <v>1285</v>
      </c>
      <c r="C27" s="176">
        <v>2019</v>
      </c>
      <c r="D27" s="176">
        <v>0.4</v>
      </c>
      <c r="E27" s="176">
        <v>507</v>
      </c>
      <c r="F27" s="176">
        <v>150</v>
      </c>
      <c r="G27" s="375">
        <v>498.60486000000003</v>
      </c>
      <c r="H27" s="303"/>
    </row>
    <row r="28" spans="1:8" s="300" customFormat="1" x14ac:dyDescent="0.3">
      <c r="A28" s="176" t="s">
        <v>457</v>
      </c>
      <c r="B28" s="222" t="s">
        <v>1286</v>
      </c>
      <c r="C28" s="176">
        <v>2019</v>
      </c>
      <c r="D28" s="176">
        <v>0.23</v>
      </c>
      <c r="E28" s="176">
        <v>225</v>
      </c>
      <c r="F28" s="176">
        <v>5</v>
      </c>
      <c r="G28" s="375">
        <v>205.21921</v>
      </c>
      <c r="H28" s="303"/>
    </row>
    <row r="29" spans="1:8" s="170" customFormat="1" ht="36" hidden="1" outlineLevel="1" x14ac:dyDescent="0.3">
      <c r="A29" s="340" t="s">
        <v>816</v>
      </c>
      <c r="B29" s="341" t="s">
        <v>458</v>
      </c>
      <c r="C29" s="340">
        <v>2019</v>
      </c>
      <c r="D29" s="340">
        <v>10</v>
      </c>
      <c r="E29" s="340">
        <f>SUM(E30:E34)</f>
        <v>0</v>
      </c>
      <c r="F29" s="340">
        <f>SUM(F30:F34)</f>
        <v>0</v>
      </c>
      <c r="G29" s="376">
        <f>SUM(G30:G34)</f>
        <v>0</v>
      </c>
    </row>
    <row r="30" spans="1:8" s="170" customFormat="1" hidden="1" outlineLevel="1" x14ac:dyDescent="0.3">
      <c r="A30" s="176" t="s">
        <v>816</v>
      </c>
      <c r="B30" s="222"/>
      <c r="C30" s="176"/>
      <c r="D30" s="176"/>
      <c r="E30" s="176"/>
      <c r="F30" s="176"/>
      <c r="G30" s="375"/>
    </row>
    <row r="31" spans="1:8" s="170" customFormat="1" hidden="1" outlineLevel="1" x14ac:dyDescent="0.3">
      <c r="A31" s="176" t="s">
        <v>816</v>
      </c>
      <c r="B31" s="222"/>
      <c r="C31" s="176"/>
      <c r="D31" s="176"/>
      <c r="E31" s="176"/>
      <c r="F31" s="176"/>
      <c r="G31" s="375"/>
    </row>
    <row r="32" spans="1:8" s="170" customFormat="1" hidden="1" outlineLevel="1" x14ac:dyDescent="0.3">
      <c r="A32" s="176" t="s">
        <v>816</v>
      </c>
      <c r="B32" s="222"/>
      <c r="C32" s="176"/>
      <c r="D32" s="176"/>
      <c r="E32" s="176"/>
      <c r="F32" s="176"/>
      <c r="G32" s="375"/>
    </row>
    <row r="33" spans="1:7" s="170" customFormat="1" hidden="1" outlineLevel="1" x14ac:dyDescent="0.3">
      <c r="A33" s="176" t="s">
        <v>816</v>
      </c>
      <c r="B33" s="222"/>
      <c r="C33" s="176"/>
      <c r="D33" s="176"/>
      <c r="E33" s="176"/>
      <c r="F33" s="176"/>
      <c r="G33" s="375"/>
    </row>
    <row r="34" spans="1:7" s="170" customFormat="1" hidden="1" outlineLevel="1" x14ac:dyDescent="0.3">
      <c r="A34" s="176" t="s">
        <v>816</v>
      </c>
      <c r="B34" s="222"/>
      <c r="C34" s="176"/>
      <c r="D34" s="176"/>
      <c r="E34" s="176"/>
      <c r="F34" s="176"/>
      <c r="G34" s="375"/>
    </row>
    <row r="35" spans="1:7" s="170" customFormat="1" ht="36" collapsed="1" x14ac:dyDescent="0.3">
      <c r="A35" s="340" t="s">
        <v>970</v>
      </c>
      <c r="B35" s="341" t="s">
        <v>1247</v>
      </c>
      <c r="C35" s="340">
        <v>2019</v>
      </c>
      <c r="D35" s="340">
        <v>0.4</v>
      </c>
      <c r="E35" s="340">
        <f>SUM(E36:E50)</f>
        <v>232</v>
      </c>
      <c r="F35" s="340">
        <f>SUM(F36:F50)</f>
        <v>165</v>
      </c>
      <c r="G35" s="376">
        <f>SUM(G36:G50)</f>
        <v>325.95134999999999</v>
      </c>
    </row>
    <row r="36" spans="1:7" s="170" customFormat="1" hidden="1" outlineLevel="1" x14ac:dyDescent="0.3">
      <c r="A36" s="176" t="s">
        <v>970</v>
      </c>
      <c r="B36" s="222"/>
      <c r="C36" s="176"/>
      <c r="D36" s="176"/>
      <c r="E36" s="176"/>
      <c r="F36" s="176"/>
      <c r="G36" s="375"/>
    </row>
    <row r="37" spans="1:7" s="170" customFormat="1" hidden="1" outlineLevel="1" x14ac:dyDescent="0.3">
      <c r="A37" s="176" t="s">
        <v>970</v>
      </c>
      <c r="B37" s="222"/>
      <c r="C37" s="176"/>
      <c r="D37" s="176"/>
      <c r="E37" s="176"/>
      <c r="F37" s="176"/>
      <c r="G37" s="375"/>
    </row>
    <row r="38" spans="1:7" s="170" customFormat="1" hidden="1" outlineLevel="1" x14ac:dyDescent="0.3">
      <c r="A38" s="176" t="s">
        <v>970</v>
      </c>
      <c r="B38" s="222"/>
      <c r="C38" s="176"/>
      <c r="D38" s="176"/>
      <c r="E38" s="176"/>
      <c r="F38" s="176"/>
      <c r="G38" s="375"/>
    </row>
    <row r="39" spans="1:7" s="170" customFormat="1" hidden="1" outlineLevel="1" x14ac:dyDescent="0.3">
      <c r="A39" s="176" t="s">
        <v>970</v>
      </c>
      <c r="B39" s="222"/>
      <c r="C39" s="176"/>
      <c r="D39" s="176"/>
      <c r="E39" s="176"/>
      <c r="F39" s="176"/>
      <c r="G39" s="375"/>
    </row>
    <row r="40" spans="1:7" s="170" customFormat="1" hidden="1" outlineLevel="1" x14ac:dyDescent="0.3">
      <c r="A40" s="176" t="s">
        <v>970</v>
      </c>
      <c r="B40" s="222"/>
      <c r="C40" s="176"/>
      <c r="D40" s="176"/>
      <c r="E40" s="176"/>
      <c r="F40" s="176"/>
      <c r="G40" s="375"/>
    </row>
    <row r="41" spans="1:7" s="170" customFormat="1" hidden="1" outlineLevel="1" x14ac:dyDescent="0.3">
      <c r="A41" s="176" t="s">
        <v>970</v>
      </c>
      <c r="B41" s="222"/>
      <c r="C41" s="176"/>
      <c r="D41" s="176"/>
      <c r="E41" s="176"/>
      <c r="F41" s="176"/>
      <c r="G41" s="375"/>
    </row>
    <row r="42" spans="1:7" s="170" customFormat="1" hidden="1" outlineLevel="1" x14ac:dyDescent="0.3">
      <c r="A42" s="176" t="s">
        <v>970</v>
      </c>
      <c r="B42" s="222"/>
      <c r="C42" s="176"/>
      <c r="D42" s="176"/>
      <c r="E42" s="176"/>
      <c r="F42" s="176"/>
      <c r="G42" s="375"/>
    </row>
    <row r="43" spans="1:7" s="170" customFormat="1" hidden="1" outlineLevel="1" x14ac:dyDescent="0.3">
      <c r="A43" s="176" t="s">
        <v>970</v>
      </c>
      <c r="B43" s="222"/>
      <c r="C43" s="176"/>
      <c r="D43" s="176"/>
      <c r="E43" s="176"/>
      <c r="F43" s="176"/>
      <c r="G43" s="375"/>
    </row>
    <row r="44" spans="1:7" s="170" customFormat="1" hidden="1" outlineLevel="1" x14ac:dyDescent="0.3">
      <c r="A44" s="176" t="s">
        <v>970</v>
      </c>
      <c r="B44" s="222"/>
      <c r="C44" s="176"/>
      <c r="D44" s="176"/>
      <c r="E44" s="176"/>
      <c r="F44" s="176"/>
      <c r="G44" s="375"/>
    </row>
    <row r="45" spans="1:7" s="170" customFormat="1" hidden="1" outlineLevel="1" x14ac:dyDescent="0.3">
      <c r="A45" s="176" t="s">
        <v>970</v>
      </c>
      <c r="B45" s="222"/>
      <c r="C45" s="176"/>
      <c r="D45" s="176"/>
      <c r="E45" s="176"/>
      <c r="F45" s="176"/>
      <c r="G45" s="375"/>
    </row>
    <row r="46" spans="1:7" s="170" customFormat="1" hidden="1" outlineLevel="1" x14ac:dyDescent="0.3">
      <c r="A46" s="176" t="s">
        <v>970</v>
      </c>
      <c r="B46" s="222"/>
      <c r="C46" s="176"/>
      <c r="D46" s="176"/>
      <c r="E46" s="176"/>
      <c r="F46" s="176"/>
      <c r="G46" s="375"/>
    </row>
    <row r="47" spans="1:7" s="170" customFormat="1" hidden="1" outlineLevel="1" x14ac:dyDescent="0.3">
      <c r="A47" s="176" t="s">
        <v>970</v>
      </c>
      <c r="B47" s="222"/>
      <c r="C47" s="176"/>
      <c r="D47" s="176"/>
      <c r="E47" s="176"/>
      <c r="F47" s="176"/>
      <c r="G47" s="375"/>
    </row>
    <row r="48" spans="1:7" s="170" customFormat="1" hidden="1" outlineLevel="1" x14ac:dyDescent="0.3">
      <c r="A48" s="176" t="s">
        <v>970</v>
      </c>
      <c r="B48" s="222"/>
      <c r="C48" s="176"/>
      <c r="D48" s="176"/>
      <c r="E48" s="176"/>
      <c r="F48" s="176"/>
      <c r="G48" s="375"/>
    </row>
    <row r="49" spans="1:8" s="300" customFormat="1" collapsed="1" x14ac:dyDescent="0.3">
      <c r="A49" s="176" t="s">
        <v>708</v>
      </c>
      <c r="B49" s="222" t="s">
        <v>1287</v>
      </c>
      <c r="C49" s="176">
        <v>2019</v>
      </c>
      <c r="D49" s="176">
        <v>0.4</v>
      </c>
      <c r="E49" s="176">
        <v>140</v>
      </c>
      <c r="F49" s="176">
        <v>15</v>
      </c>
      <c r="G49" s="375">
        <v>112.88026000000001</v>
      </c>
      <c r="H49" s="303"/>
    </row>
    <row r="50" spans="1:8" s="300" customFormat="1" ht="16.2" thickBot="1" x14ac:dyDescent="0.35">
      <c r="A50" s="176" t="s">
        <v>708</v>
      </c>
      <c r="B50" s="222" t="s">
        <v>1285</v>
      </c>
      <c r="C50" s="176">
        <v>2019</v>
      </c>
      <c r="D50" s="176">
        <v>0.4</v>
      </c>
      <c r="E50" s="176">
        <v>92</v>
      </c>
      <c r="F50" s="176">
        <v>150</v>
      </c>
      <c r="G50" s="375">
        <v>213.07109</v>
      </c>
      <c r="H50" s="303"/>
    </row>
    <row r="51" spans="1:8" ht="36" hidden="1" outlineLevel="1" x14ac:dyDescent="0.3">
      <c r="A51" s="340" t="s">
        <v>970</v>
      </c>
      <c r="B51" s="341" t="s">
        <v>1247</v>
      </c>
      <c r="C51" s="340">
        <v>2019</v>
      </c>
      <c r="D51" s="340">
        <v>6</v>
      </c>
      <c r="E51" s="340">
        <f>E52</f>
        <v>0</v>
      </c>
      <c r="F51" s="340">
        <f>F52</f>
        <v>0</v>
      </c>
      <c r="G51" s="376">
        <f>G52</f>
        <v>0</v>
      </c>
    </row>
    <row r="52" spans="1:8" hidden="1" outlineLevel="1" x14ac:dyDescent="0.3">
      <c r="A52" s="176" t="s">
        <v>970</v>
      </c>
      <c r="B52" s="222"/>
      <c r="C52" s="176"/>
      <c r="D52" s="176"/>
      <c r="E52" s="176"/>
      <c r="F52" s="176"/>
      <c r="G52" s="375"/>
    </row>
    <row r="53" spans="1:8" ht="36" hidden="1" outlineLevel="1" x14ac:dyDescent="0.3">
      <c r="A53" s="340" t="s">
        <v>1255</v>
      </c>
      <c r="B53" s="341" t="s">
        <v>1256</v>
      </c>
      <c r="C53" s="340">
        <v>2019</v>
      </c>
      <c r="D53" s="340">
        <v>10</v>
      </c>
      <c r="E53" s="340">
        <f>SUM(E54:E59)</f>
        <v>0</v>
      </c>
      <c r="F53" s="340">
        <f>SUM(F54:F59)</f>
        <v>0</v>
      </c>
      <c r="G53" s="376">
        <f>SUM(G54:G59)</f>
        <v>0</v>
      </c>
    </row>
    <row r="54" spans="1:8" hidden="1" outlineLevel="1" x14ac:dyDescent="0.3">
      <c r="A54" s="176" t="s">
        <v>1255</v>
      </c>
      <c r="B54" s="222"/>
      <c r="C54" s="176"/>
      <c r="D54" s="176"/>
      <c r="E54" s="176"/>
      <c r="F54" s="176"/>
      <c r="G54" s="375"/>
    </row>
    <row r="55" spans="1:8" hidden="1" outlineLevel="1" x14ac:dyDescent="0.3">
      <c r="A55" s="176" t="s">
        <v>1255</v>
      </c>
      <c r="B55" s="222"/>
      <c r="C55" s="176"/>
      <c r="D55" s="176"/>
      <c r="E55" s="176"/>
      <c r="F55" s="176"/>
      <c r="G55" s="375"/>
    </row>
    <row r="56" spans="1:8" hidden="1" outlineLevel="1" x14ac:dyDescent="0.3">
      <c r="A56" s="176" t="s">
        <v>1255</v>
      </c>
      <c r="B56" s="222"/>
      <c r="C56" s="176"/>
      <c r="D56" s="176"/>
      <c r="E56" s="176"/>
      <c r="F56" s="176"/>
      <c r="G56" s="375"/>
    </row>
    <row r="57" spans="1:8" hidden="1" outlineLevel="1" x14ac:dyDescent="0.3">
      <c r="A57" s="176" t="s">
        <v>1255</v>
      </c>
      <c r="B57" s="222"/>
      <c r="C57" s="176"/>
      <c r="D57" s="176"/>
      <c r="E57" s="176"/>
      <c r="F57" s="176"/>
      <c r="G57" s="375"/>
    </row>
    <row r="58" spans="1:8" hidden="1" outlineLevel="1" x14ac:dyDescent="0.3">
      <c r="A58" s="176" t="s">
        <v>1255</v>
      </c>
      <c r="B58" s="222"/>
      <c r="C58" s="176"/>
      <c r="D58" s="176"/>
      <c r="E58" s="176"/>
      <c r="F58" s="176"/>
      <c r="G58" s="375"/>
    </row>
    <row r="59" spans="1:8" ht="16.2" hidden="1" outlineLevel="1" thickBot="1" x14ac:dyDescent="0.35">
      <c r="A59" s="176" t="s">
        <v>1255</v>
      </c>
      <c r="B59" s="222"/>
      <c r="C59" s="176"/>
      <c r="D59" s="176"/>
      <c r="E59" s="176"/>
      <c r="F59" s="176"/>
      <c r="G59" s="375"/>
    </row>
    <row r="60" spans="1:8" ht="24" collapsed="1" thickBot="1" x14ac:dyDescent="0.35">
      <c r="A60" s="165" t="s">
        <v>1</v>
      </c>
      <c r="B60" s="330" t="s">
        <v>64</v>
      </c>
      <c r="C60" s="165">
        <v>2019</v>
      </c>
      <c r="D60" s="165" t="s">
        <v>24</v>
      </c>
      <c r="E60" s="165" t="s">
        <v>24</v>
      </c>
      <c r="F60" s="165" t="s">
        <v>24</v>
      </c>
      <c r="G60" s="377" t="s">
        <v>24</v>
      </c>
    </row>
    <row r="61" spans="1:8" s="300" customFormat="1" ht="36" x14ac:dyDescent="0.3">
      <c r="A61" s="171" t="s">
        <v>739</v>
      </c>
      <c r="B61" s="334" t="s">
        <v>740</v>
      </c>
      <c r="C61" s="340">
        <v>2019</v>
      </c>
      <c r="D61" s="340">
        <v>0.4</v>
      </c>
      <c r="E61" s="171">
        <f>E62</f>
        <v>30</v>
      </c>
      <c r="F61" s="171">
        <f>F62</f>
        <v>15</v>
      </c>
      <c r="G61" s="374">
        <f>G62</f>
        <v>39.811823600000004</v>
      </c>
      <c r="H61" s="303"/>
    </row>
    <row r="62" spans="1:8" s="300" customFormat="1" x14ac:dyDescent="0.3">
      <c r="A62" s="176" t="s">
        <v>739</v>
      </c>
      <c r="B62" s="222" t="s">
        <v>1288</v>
      </c>
      <c r="C62" s="176">
        <v>2019</v>
      </c>
      <c r="D62" s="176">
        <v>0.4</v>
      </c>
      <c r="E62" s="176">
        <v>30</v>
      </c>
      <c r="F62" s="176">
        <v>15</v>
      </c>
      <c r="G62" s="375">
        <v>39.811823600000004</v>
      </c>
      <c r="H62" s="303"/>
    </row>
    <row r="63" spans="1:8" ht="54" hidden="1" outlineLevel="1" x14ac:dyDescent="0.3">
      <c r="A63" s="340" t="s">
        <v>782</v>
      </c>
      <c r="B63" s="341" t="s">
        <v>1263</v>
      </c>
      <c r="C63" s="340">
        <v>2019</v>
      </c>
      <c r="D63" s="340">
        <f>D64</f>
        <v>0</v>
      </c>
      <c r="E63" s="340">
        <f>E64</f>
        <v>0</v>
      </c>
      <c r="F63" s="340">
        <f>F64</f>
        <v>0</v>
      </c>
      <c r="G63" s="376">
        <f>G64</f>
        <v>0</v>
      </c>
    </row>
    <row r="64" spans="1:8" hidden="1" outlineLevel="1" x14ac:dyDescent="0.3">
      <c r="A64" s="176" t="s">
        <v>1005</v>
      </c>
      <c r="B64" s="222"/>
      <c r="C64" s="176"/>
      <c r="D64" s="176"/>
      <c r="E64" s="176"/>
      <c r="F64" s="176"/>
      <c r="G64" s="375"/>
    </row>
    <row r="65" spans="1:8" s="300" customFormat="1" ht="36" collapsed="1" x14ac:dyDescent="0.3">
      <c r="A65" s="340" t="s">
        <v>757</v>
      </c>
      <c r="B65" s="341" t="s">
        <v>758</v>
      </c>
      <c r="C65" s="340">
        <v>2019</v>
      </c>
      <c r="D65" s="340">
        <v>0.4</v>
      </c>
      <c r="E65" s="340">
        <f>E66</f>
        <v>450</v>
      </c>
      <c r="F65" s="340">
        <f>F66</f>
        <v>130</v>
      </c>
      <c r="G65" s="376">
        <f>G66</f>
        <v>584.21</v>
      </c>
      <c r="H65" s="303"/>
    </row>
    <row r="66" spans="1:8" s="300" customFormat="1" ht="31.2" x14ac:dyDescent="0.3">
      <c r="A66" s="176" t="s">
        <v>757</v>
      </c>
      <c r="B66" s="222" t="s">
        <v>1289</v>
      </c>
      <c r="C66" s="176">
        <v>2019</v>
      </c>
      <c r="D66" s="176">
        <v>0.4</v>
      </c>
      <c r="E66" s="176">
        <v>450</v>
      </c>
      <c r="F66" s="176">
        <v>130</v>
      </c>
      <c r="G66" s="375">
        <v>584.21</v>
      </c>
      <c r="H66" s="303"/>
    </row>
    <row r="67" spans="1:8" s="300" customFormat="1" ht="36" x14ac:dyDescent="0.3">
      <c r="A67" s="340" t="s">
        <v>770</v>
      </c>
      <c r="B67" s="341" t="s">
        <v>771</v>
      </c>
      <c r="C67" s="340">
        <v>2019</v>
      </c>
      <c r="D67" s="340">
        <v>0.4</v>
      </c>
      <c r="E67" s="340">
        <f>E68</f>
        <v>170</v>
      </c>
      <c r="F67" s="340">
        <f>F68</f>
        <v>240</v>
      </c>
      <c r="G67" s="376">
        <f>G68</f>
        <v>223.2764</v>
      </c>
      <c r="H67" s="303"/>
    </row>
    <row r="68" spans="1:8" s="300" customFormat="1" x14ac:dyDescent="0.3">
      <c r="A68" s="176" t="s">
        <v>770</v>
      </c>
      <c r="B68" s="222" t="s">
        <v>1290</v>
      </c>
      <c r="C68" s="176">
        <v>2019</v>
      </c>
      <c r="D68" s="176">
        <v>0.4</v>
      </c>
      <c r="E68" s="176">
        <v>170</v>
      </c>
      <c r="F68" s="176">
        <v>240</v>
      </c>
      <c r="G68" s="375">
        <v>223.2764</v>
      </c>
      <c r="H68" s="303"/>
    </row>
    <row r="69" spans="1:8" s="300" customFormat="1" ht="36" x14ac:dyDescent="0.3">
      <c r="A69" s="340" t="s">
        <v>777</v>
      </c>
      <c r="B69" s="341" t="s">
        <v>778</v>
      </c>
      <c r="C69" s="340">
        <v>2019</v>
      </c>
      <c r="D69" s="340">
        <v>0.4</v>
      </c>
      <c r="E69" s="340">
        <f>E70</f>
        <v>405</v>
      </c>
      <c r="F69" s="340">
        <f>F70</f>
        <v>149.69999999999999</v>
      </c>
      <c r="G69" s="376">
        <f>G70</f>
        <v>774.98066603773577</v>
      </c>
      <c r="H69" s="303"/>
    </row>
    <row r="70" spans="1:8" s="300" customFormat="1" x14ac:dyDescent="0.3">
      <c r="A70" s="176" t="s">
        <v>777</v>
      </c>
      <c r="B70" s="222" t="s">
        <v>1291</v>
      </c>
      <c r="C70" s="176">
        <v>2019</v>
      </c>
      <c r="D70" s="176">
        <v>0.4</v>
      </c>
      <c r="E70" s="176">
        <v>405</v>
      </c>
      <c r="F70" s="176">
        <v>149.69999999999999</v>
      </c>
      <c r="G70" s="375">
        <v>774.98066603773577</v>
      </c>
      <c r="H70" s="303"/>
    </row>
    <row r="71" spans="1:8" s="300" customFormat="1" ht="54" x14ac:dyDescent="0.3">
      <c r="A71" s="340" t="s">
        <v>1292</v>
      </c>
      <c r="B71" s="341" t="s">
        <v>1293</v>
      </c>
      <c r="C71" s="340">
        <v>2019</v>
      </c>
      <c r="D71" s="340">
        <v>0.4</v>
      </c>
      <c r="E71" s="340">
        <f>E72</f>
        <v>72</v>
      </c>
      <c r="F71" s="340">
        <f>F72</f>
        <v>149.69999999999999</v>
      </c>
      <c r="G71" s="376">
        <f>G72</f>
        <v>291.87367396226415</v>
      </c>
      <c r="H71" s="303"/>
    </row>
    <row r="72" spans="1:8" s="300" customFormat="1" ht="16.2" thickBot="1" x14ac:dyDescent="0.35">
      <c r="A72" s="176" t="s">
        <v>796</v>
      </c>
      <c r="B72" s="222" t="s">
        <v>1291</v>
      </c>
      <c r="C72" s="176">
        <v>2019</v>
      </c>
      <c r="D72" s="176">
        <v>0.4</v>
      </c>
      <c r="E72" s="176">
        <v>72</v>
      </c>
      <c r="F72" s="176">
        <v>149.69999999999999</v>
      </c>
      <c r="G72" s="375">
        <v>291.87367396226415</v>
      </c>
      <c r="H72" s="303"/>
    </row>
    <row r="73" spans="1:8" ht="24" thickBot="1" x14ac:dyDescent="0.35">
      <c r="A73" s="347" t="s">
        <v>2</v>
      </c>
      <c r="B73" s="348" t="s">
        <v>78</v>
      </c>
      <c r="C73" s="347">
        <v>2019</v>
      </c>
      <c r="D73" s="347" t="s">
        <v>24</v>
      </c>
      <c r="E73" s="347" t="s">
        <v>24</v>
      </c>
      <c r="F73" s="347" t="s">
        <v>24</v>
      </c>
      <c r="G73" s="378" t="s">
        <v>24</v>
      </c>
    </row>
    <row r="74" spans="1:8" ht="18" hidden="1" outlineLevel="1" collapsed="1" x14ac:dyDescent="0.3">
      <c r="A74" s="340" t="s">
        <v>83</v>
      </c>
      <c r="B74" s="341" t="s">
        <v>1046</v>
      </c>
      <c r="C74" s="340">
        <v>2019</v>
      </c>
      <c r="D74" s="340">
        <v>10</v>
      </c>
      <c r="E74" s="340">
        <f>E75</f>
        <v>0</v>
      </c>
      <c r="F74" s="340">
        <f>F75</f>
        <v>0</v>
      </c>
      <c r="G74" s="376">
        <f>G75</f>
        <v>0</v>
      </c>
    </row>
    <row r="75" spans="1:8" ht="16.2" hidden="1" outlineLevel="1" thickBot="1" x14ac:dyDescent="0.35">
      <c r="A75" s="176" t="s">
        <v>83</v>
      </c>
      <c r="B75" s="222"/>
      <c r="C75" s="176"/>
      <c r="D75" s="176"/>
      <c r="E75" s="176"/>
      <c r="F75" s="176"/>
      <c r="G75" s="375"/>
    </row>
    <row r="76" spans="1:8" ht="39.6" collapsed="1" thickBot="1" x14ac:dyDescent="0.35">
      <c r="A76" s="167" t="s">
        <v>3</v>
      </c>
      <c r="B76" s="366" t="s">
        <v>1049</v>
      </c>
      <c r="C76" s="167">
        <v>2019</v>
      </c>
      <c r="D76" s="167" t="s">
        <v>24</v>
      </c>
      <c r="E76" s="167" t="s">
        <v>24</v>
      </c>
      <c r="F76" s="167" t="s">
        <v>24</v>
      </c>
      <c r="G76" s="379" t="s">
        <v>24</v>
      </c>
    </row>
    <row r="77" spans="1:8" ht="36" hidden="1" outlineLevel="1" x14ac:dyDescent="0.3">
      <c r="A77" s="340" t="s">
        <v>1294</v>
      </c>
      <c r="B77" s="341" t="s">
        <v>1295</v>
      </c>
      <c r="C77" s="340">
        <v>2019</v>
      </c>
      <c r="D77" s="340">
        <f>D78</f>
        <v>0</v>
      </c>
      <c r="E77" s="340" t="s">
        <v>24</v>
      </c>
      <c r="F77" s="340">
        <f>SUM(F78:F79)</f>
        <v>0</v>
      </c>
      <c r="G77" s="380">
        <f>SUM(G78:G79)</f>
        <v>0</v>
      </c>
    </row>
    <row r="78" spans="1:8" hidden="1" outlineLevel="1" x14ac:dyDescent="0.3">
      <c r="A78" s="176" t="s">
        <v>1294</v>
      </c>
      <c r="B78" s="222"/>
      <c r="C78" s="176"/>
      <c r="D78" s="176"/>
      <c r="E78" s="176"/>
      <c r="F78" s="176"/>
      <c r="G78" s="375"/>
    </row>
    <row r="79" spans="1:8" hidden="1" outlineLevel="1" x14ac:dyDescent="0.3">
      <c r="A79" s="176" t="s">
        <v>1294</v>
      </c>
      <c r="B79" s="222"/>
      <c r="C79" s="176"/>
      <c r="D79" s="176"/>
      <c r="E79" s="176"/>
      <c r="F79" s="176"/>
      <c r="G79" s="375"/>
    </row>
    <row r="80" spans="1:8" ht="36" hidden="1" outlineLevel="1" x14ac:dyDescent="0.3">
      <c r="A80" s="340" t="s">
        <v>1296</v>
      </c>
      <c r="B80" s="341" t="s">
        <v>1271</v>
      </c>
      <c r="C80" s="340">
        <v>2019</v>
      </c>
      <c r="D80" s="340">
        <f>D81</f>
        <v>0</v>
      </c>
      <c r="E80" s="340" t="s">
        <v>24</v>
      </c>
      <c r="F80" s="340">
        <f>F81</f>
        <v>0</v>
      </c>
      <c r="G80" s="340">
        <f>G81</f>
        <v>0</v>
      </c>
    </row>
    <row r="81" spans="1:8" hidden="1" outlineLevel="1" x14ac:dyDescent="0.3">
      <c r="A81" s="176" t="s">
        <v>1296</v>
      </c>
      <c r="B81" s="222"/>
      <c r="C81" s="176"/>
      <c r="D81" s="176"/>
      <c r="E81" s="176"/>
      <c r="F81" s="176"/>
      <c r="G81" s="176"/>
    </row>
    <row r="82" spans="1:8" ht="36" hidden="1" outlineLevel="1" x14ac:dyDescent="0.3">
      <c r="A82" s="381" t="s">
        <v>1297</v>
      </c>
      <c r="B82" s="341" t="s">
        <v>1271</v>
      </c>
      <c r="C82" s="340">
        <v>2019</v>
      </c>
      <c r="D82" s="340">
        <f>D83</f>
        <v>0</v>
      </c>
      <c r="E82" s="340" t="s">
        <v>24</v>
      </c>
      <c r="F82" s="340">
        <f>SUM(F83:F84)</f>
        <v>0</v>
      </c>
      <c r="G82" s="376">
        <f>SUM(G83:G84)</f>
        <v>0</v>
      </c>
    </row>
    <row r="83" spans="1:8" hidden="1" outlineLevel="1" x14ac:dyDescent="0.3">
      <c r="A83" s="176" t="s">
        <v>1297</v>
      </c>
      <c r="B83" s="222"/>
      <c r="C83" s="176"/>
      <c r="D83" s="176"/>
      <c r="E83" s="176"/>
      <c r="F83" s="176"/>
      <c r="G83" s="375"/>
    </row>
    <row r="84" spans="1:8" hidden="1" outlineLevel="1" x14ac:dyDescent="0.3">
      <c r="A84" s="176" t="s">
        <v>1297</v>
      </c>
      <c r="B84" s="222"/>
      <c r="C84" s="176"/>
      <c r="D84" s="176"/>
      <c r="E84" s="176"/>
      <c r="F84" s="176"/>
      <c r="G84" s="375"/>
    </row>
    <row r="85" spans="1:8" ht="36" hidden="1" outlineLevel="1" x14ac:dyDescent="0.35">
      <c r="A85" s="381" t="s">
        <v>1050</v>
      </c>
      <c r="B85" s="358" t="s">
        <v>1298</v>
      </c>
      <c r="C85" s="381">
        <v>2019</v>
      </c>
      <c r="D85" s="381" t="s">
        <v>808</v>
      </c>
      <c r="E85" s="381" t="s">
        <v>24</v>
      </c>
      <c r="F85" s="381">
        <f>SUM(F86:F88)</f>
        <v>0</v>
      </c>
      <c r="G85" s="382">
        <f>SUM(G86:G88)</f>
        <v>0</v>
      </c>
    </row>
    <row r="86" spans="1:8" ht="18" hidden="1" outlineLevel="1" x14ac:dyDescent="0.35">
      <c r="A86" s="383" t="s">
        <v>1050</v>
      </c>
      <c r="B86" s="222"/>
      <c r="C86" s="176"/>
      <c r="D86" s="176"/>
      <c r="E86" s="176"/>
      <c r="F86" s="176"/>
      <c r="G86" s="375"/>
    </row>
    <row r="87" spans="1:8" ht="18" hidden="1" outlineLevel="1" x14ac:dyDescent="0.35">
      <c r="A87" s="383" t="s">
        <v>1050</v>
      </c>
      <c r="B87" s="222"/>
      <c r="C87" s="176"/>
      <c r="D87" s="176"/>
      <c r="E87" s="176"/>
      <c r="F87" s="176"/>
      <c r="G87" s="375"/>
    </row>
    <row r="88" spans="1:8" s="300" customFormat="1" hidden="1" outlineLevel="1" x14ac:dyDescent="0.3">
      <c r="A88" s="176" t="s">
        <v>809</v>
      </c>
      <c r="B88" s="222"/>
      <c r="C88" s="176"/>
      <c r="D88" s="176"/>
      <c r="E88" s="176"/>
      <c r="F88" s="176"/>
      <c r="G88" s="375"/>
      <c r="H88" s="326"/>
    </row>
    <row r="89" spans="1:8" ht="36" hidden="1" outlineLevel="1" x14ac:dyDescent="0.35">
      <c r="A89" s="381" t="s">
        <v>1050</v>
      </c>
      <c r="B89" s="358" t="s">
        <v>1298</v>
      </c>
      <c r="C89" s="381">
        <v>2019</v>
      </c>
      <c r="D89" s="381" t="s">
        <v>1299</v>
      </c>
      <c r="E89" s="381" t="s">
        <v>24</v>
      </c>
      <c r="F89" s="381">
        <f>SUM(F90:F91)</f>
        <v>0</v>
      </c>
      <c r="G89" s="382">
        <f>SUM(G90:G91)</f>
        <v>0</v>
      </c>
    </row>
    <row r="90" spans="1:8" hidden="1" outlineLevel="1" x14ac:dyDescent="0.3">
      <c r="A90" s="176" t="s">
        <v>1050</v>
      </c>
      <c r="B90" s="222"/>
      <c r="C90" s="176"/>
      <c r="D90" s="176"/>
      <c r="E90" s="176"/>
      <c r="F90" s="176"/>
      <c r="G90" s="375"/>
    </row>
    <row r="91" spans="1:8" ht="18" hidden="1" outlineLevel="1" x14ac:dyDescent="0.35">
      <c r="A91" s="383" t="s">
        <v>1050</v>
      </c>
      <c r="B91" s="222"/>
      <c r="C91" s="176"/>
      <c r="D91" s="176"/>
      <c r="E91" s="176"/>
      <c r="F91" s="176"/>
      <c r="G91" s="375"/>
    </row>
    <row r="92" spans="1:8" ht="36" hidden="1" outlineLevel="1" x14ac:dyDescent="0.3">
      <c r="A92" s="340" t="s">
        <v>1300</v>
      </c>
      <c r="B92" s="341" t="s">
        <v>1053</v>
      </c>
      <c r="C92" s="340">
        <v>2019</v>
      </c>
      <c r="D92" s="340" t="s">
        <v>808</v>
      </c>
      <c r="E92" s="340" t="s">
        <v>24</v>
      </c>
      <c r="F92" s="340">
        <f>SUM(F93:F94)</f>
        <v>0</v>
      </c>
      <c r="G92" s="376">
        <f>SUM(G93:G94)</f>
        <v>0</v>
      </c>
    </row>
    <row r="93" spans="1:8" hidden="1" outlineLevel="1" x14ac:dyDescent="0.3">
      <c r="A93" s="176" t="s">
        <v>1300</v>
      </c>
      <c r="B93" s="241"/>
      <c r="C93" s="181"/>
      <c r="D93" s="181"/>
      <c r="E93" s="181"/>
      <c r="F93" s="181"/>
      <c r="G93" s="384"/>
    </row>
    <row r="94" spans="1:8" hidden="1" outlineLevel="1" x14ac:dyDescent="0.3">
      <c r="A94" s="176" t="s">
        <v>1300</v>
      </c>
      <c r="B94" s="241"/>
      <c r="C94" s="181"/>
      <c r="D94" s="181"/>
      <c r="E94" s="181"/>
      <c r="F94" s="181"/>
      <c r="G94" s="384"/>
    </row>
    <row r="95" spans="1:8" ht="36" hidden="1" outlineLevel="1" x14ac:dyDescent="0.3">
      <c r="A95" s="340" t="s">
        <v>1301</v>
      </c>
      <c r="B95" s="341" t="s">
        <v>1053</v>
      </c>
      <c r="C95" s="340">
        <v>2019</v>
      </c>
      <c r="D95" s="340">
        <f>D96</f>
        <v>0</v>
      </c>
      <c r="E95" s="340" t="s">
        <v>24</v>
      </c>
      <c r="F95" s="340">
        <f>F96</f>
        <v>0</v>
      </c>
      <c r="G95" s="340">
        <f>G96</f>
        <v>0</v>
      </c>
    </row>
    <row r="96" spans="1:8" ht="16.2" hidden="1" outlineLevel="1" thickBot="1" x14ac:dyDescent="0.35">
      <c r="A96" s="176" t="s">
        <v>1301</v>
      </c>
      <c r="B96" s="222"/>
      <c r="C96" s="176"/>
      <c r="D96" s="176"/>
      <c r="E96" s="176"/>
      <c r="F96" s="176"/>
      <c r="G96" s="375"/>
    </row>
    <row r="97" spans="1:7" ht="47.4" collapsed="1" thickBot="1" x14ac:dyDescent="0.35">
      <c r="A97" s="165" t="s">
        <v>4</v>
      </c>
      <c r="B97" s="368" t="s">
        <v>102</v>
      </c>
      <c r="C97" s="165">
        <v>2019</v>
      </c>
      <c r="D97" s="165" t="s">
        <v>24</v>
      </c>
      <c r="E97" s="165" t="s">
        <v>24</v>
      </c>
      <c r="F97" s="165" t="s">
        <v>24</v>
      </c>
      <c r="G97" s="377" t="s">
        <v>24</v>
      </c>
    </row>
    <row r="98" spans="1:7" ht="47.4" thickBot="1" x14ac:dyDescent="0.35">
      <c r="A98" s="385" t="s">
        <v>5</v>
      </c>
      <c r="B98" s="386" t="s">
        <v>103</v>
      </c>
      <c r="C98" s="385">
        <v>2019</v>
      </c>
      <c r="D98" s="385" t="s">
        <v>24</v>
      </c>
      <c r="E98" s="385" t="s">
        <v>24</v>
      </c>
      <c r="F98" s="385" t="s">
        <v>24</v>
      </c>
      <c r="G98" s="387" t="s">
        <v>24</v>
      </c>
    </row>
    <row r="99" spans="1:7" ht="47.4" thickBot="1" x14ac:dyDescent="0.35">
      <c r="A99" s="165" t="s">
        <v>117</v>
      </c>
      <c r="B99" s="166" t="s">
        <v>1054</v>
      </c>
      <c r="C99" s="165">
        <v>2019</v>
      </c>
      <c r="D99" s="165" t="s">
        <v>24</v>
      </c>
      <c r="E99" s="165" t="s">
        <v>24</v>
      </c>
      <c r="F99" s="165" t="s">
        <v>24</v>
      </c>
      <c r="G99" s="377" t="s">
        <v>24</v>
      </c>
    </row>
    <row r="100" spans="1:7" ht="31.2" x14ac:dyDescent="0.3">
      <c r="A100" s="237" t="s">
        <v>1055</v>
      </c>
      <c r="B100" s="201" t="s">
        <v>1302</v>
      </c>
      <c r="C100" s="237">
        <f>'[8]Прил. 1 (2019) город'!C306</f>
        <v>2019</v>
      </c>
      <c r="D100" s="237">
        <f>'[8]Прил. 1 (2019) город'!D306</f>
        <v>0.23</v>
      </c>
      <c r="E100" s="237">
        <f>'[8]Прил. 1 (2019) город'!E306</f>
        <v>0</v>
      </c>
      <c r="F100" s="237">
        <f>'[8]Прил. 1 (2019) город'!F306</f>
        <v>0</v>
      </c>
      <c r="G100" s="388">
        <f>'[8]Прил. 1 (2019) город'!G306</f>
        <v>0</v>
      </c>
    </row>
    <row r="101" spans="1:7" ht="31.2" x14ac:dyDescent="0.3">
      <c r="A101" s="185" t="s">
        <v>1057</v>
      </c>
      <c r="B101" s="177" t="s">
        <v>1303</v>
      </c>
      <c r="C101" s="176">
        <f>'[8]Прил. 1 (2019) город'!C307</f>
        <v>2019</v>
      </c>
      <c r="D101" s="176">
        <f>'[8]Прил. 1 (2019) город'!D307</f>
        <v>0.4</v>
      </c>
      <c r="E101" s="176">
        <f>'[8]Прил. 1 (2019) город'!E307</f>
        <v>0</v>
      </c>
      <c r="F101" s="176">
        <f>'[8]Прил. 1 (2019) город'!F307</f>
        <v>0</v>
      </c>
      <c r="G101" s="375">
        <f>'[8]Прил. 1 (2019) город'!G307</f>
        <v>0</v>
      </c>
    </row>
    <row r="102" spans="1:7" ht="31.2" x14ac:dyDescent="0.3">
      <c r="A102" s="185" t="s">
        <v>1059</v>
      </c>
      <c r="B102" s="177" t="s">
        <v>1304</v>
      </c>
      <c r="C102" s="176">
        <f>'[8]Прил. 1 (2019) город'!C308</f>
        <v>2019</v>
      </c>
      <c r="D102" s="176">
        <f>'[8]Прил. 1 (2019) город'!D308</f>
        <v>0.4</v>
      </c>
      <c r="E102" s="176">
        <f>'[8]Прил. 1 (2019) город'!E308</f>
        <v>0</v>
      </c>
      <c r="F102" s="176">
        <f>'[8]Прил. 1 (2019) город'!F308</f>
        <v>0</v>
      </c>
      <c r="G102" s="375">
        <f>'[8]Прил. 1 (2019) город'!G308</f>
        <v>0</v>
      </c>
    </row>
    <row r="103" spans="1:7" ht="31.2" x14ac:dyDescent="0.3">
      <c r="A103" s="185" t="s">
        <v>1057</v>
      </c>
      <c r="B103" s="177" t="s">
        <v>1305</v>
      </c>
      <c r="C103" s="176">
        <f>'[8]Прил. 1 (2019) город'!C309</f>
        <v>2019</v>
      </c>
      <c r="D103" s="176" t="str">
        <f>'[8]Прил. 1 (2019) город'!D309</f>
        <v>1-20</v>
      </c>
      <c r="E103" s="176">
        <f>'[8]Прил. 1 (2019) город'!E309</f>
        <v>0</v>
      </c>
      <c r="F103" s="176">
        <f>'[8]Прил. 1 (2019) город'!F309</f>
        <v>0</v>
      </c>
      <c r="G103" s="375">
        <f>'[8]Прил. 1 (2019) город'!G309</f>
        <v>0</v>
      </c>
    </row>
    <row r="104" spans="1:7" ht="31.8" thickBot="1" x14ac:dyDescent="0.35">
      <c r="A104" s="226" t="s">
        <v>1063</v>
      </c>
      <c r="B104" s="287" t="s">
        <v>1306</v>
      </c>
      <c r="C104" s="212">
        <f>'[8]Прил. 1 (2019) город'!C310</f>
        <v>2020</v>
      </c>
      <c r="D104" s="212" t="str">
        <f>'[8]Прил. 1 (2019) город'!D310</f>
        <v>1-20</v>
      </c>
      <c r="E104" s="212">
        <f>'[8]Прил. 1 (2019) город'!E310</f>
        <v>0</v>
      </c>
      <c r="F104" s="212">
        <f>'[8]Прил. 1 (2019) город'!F310</f>
        <v>0</v>
      </c>
      <c r="G104" s="389">
        <f>'[8]Прил. 1 (2019) город'!G310</f>
        <v>0</v>
      </c>
    </row>
    <row r="105" spans="1:7" x14ac:dyDescent="0.3">
      <c r="B105" s="158"/>
      <c r="E105" s="390"/>
      <c r="F105" s="390"/>
      <c r="G105" s="390"/>
    </row>
    <row r="106" spans="1:7" x14ac:dyDescent="0.3">
      <c r="B106" s="158"/>
      <c r="E106" s="390"/>
      <c r="F106" s="390"/>
      <c r="G106" s="390"/>
    </row>
    <row r="107" spans="1:7" x14ac:dyDescent="0.3">
      <c r="A107" s="158" t="s">
        <v>1065</v>
      </c>
      <c r="B107" s="158"/>
      <c r="E107" s="390"/>
      <c r="F107" s="390"/>
      <c r="G107" s="390"/>
    </row>
    <row r="108" spans="1:7" s="327" customFormat="1" x14ac:dyDescent="0.25">
      <c r="A108" s="180" t="s">
        <v>1307</v>
      </c>
      <c r="B108" s="391"/>
      <c r="C108" s="391"/>
      <c r="D108" s="391"/>
      <c r="E108" s="179"/>
      <c r="F108" s="179"/>
      <c r="G108" s="179"/>
    </row>
    <row r="109" spans="1:7" x14ac:dyDescent="0.3">
      <c r="A109" s="158" t="s">
        <v>1308</v>
      </c>
      <c r="B109" s="158"/>
      <c r="E109" s="390"/>
      <c r="F109" s="390"/>
      <c r="G109" s="390"/>
    </row>
    <row r="110" spans="1:7" x14ac:dyDescent="0.3">
      <c r="B110" s="158"/>
      <c r="E110" s="390"/>
      <c r="F110" s="390"/>
      <c r="G110" s="390"/>
    </row>
    <row r="111" spans="1:7" x14ac:dyDescent="0.3">
      <c r="B111" s="158"/>
      <c r="E111" s="390"/>
      <c r="F111" s="390"/>
      <c r="G111" s="390"/>
    </row>
    <row r="112" spans="1:7" x14ac:dyDescent="0.3">
      <c r="B112" s="158"/>
      <c r="E112" s="390"/>
      <c r="F112" s="390"/>
      <c r="G112" s="390"/>
    </row>
    <row r="113" spans="2:7" ht="21" x14ac:dyDescent="0.3">
      <c r="B113" s="301"/>
      <c r="C113" s="301"/>
      <c r="D113" s="301"/>
      <c r="E113" s="301"/>
      <c r="F113" s="301"/>
      <c r="G113" s="301"/>
    </row>
    <row r="117" spans="2:7" collapsed="1" x14ac:dyDescent="0.3"/>
    <row r="118" spans="2:7" ht="21" x14ac:dyDescent="0.3">
      <c r="B118" s="301"/>
      <c r="C118" s="301"/>
      <c r="D118" s="301"/>
      <c r="E118" s="301"/>
      <c r="F118" s="301"/>
      <c r="G118" s="301"/>
    </row>
    <row r="120" spans="2:7" x14ac:dyDescent="0.3">
      <c r="E120" s="164"/>
      <c r="F120" s="164"/>
      <c r="G120" s="164"/>
    </row>
    <row r="123" spans="2:7" hidden="1" x14ac:dyDescent="0.3"/>
    <row r="124" spans="2:7" hidden="1" x14ac:dyDescent="0.3">
      <c r="G124" s="164"/>
    </row>
    <row r="125" spans="2:7" hidden="1" x14ac:dyDescent="0.3">
      <c r="G125" s="164"/>
    </row>
    <row r="126" spans="2:7" hidden="1" x14ac:dyDescent="0.3">
      <c r="G126" s="164"/>
    </row>
    <row r="127" spans="2:7" hidden="1" x14ac:dyDescent="0.3">
      <c r="G127" s="164"/>
    </row>
    <row r="128" spans="2:7" hidden="1" x14ac:dyDescent="0.3">
      <c r="B128" s="373" t="s">
        <v>1275</v>
      </c>
      <c r="C128" s="180" t="s">
        <v>813</v>
      </c>
      <c r="D128" s="180">
        <v>0.4</v>
      </c>
      <c r="E128" s="179">
        <f>E9+E35</f>
        <v>1380</v>
      </c>
      <c r="F128" s="179">
        <f t="shared" ref="F128:G128" si="0">F9+F35</f>
        <v>440</v>
      </c>
      <c r="G128" s="179">
        <f t="shared" si="0"/>
        <v>1554.0389</v>
      </c>
    </row>
    <row r="129" spans="2:7" hidden="1" x14ac:dyDescent="0.3">
      <c r="B129" s="373"/>
      <c r="C129" s="180"/>
      <c r="D129" s="302" t="s">
        <v>814</v>
      </c>
      <c r="E129" s="179">
        <v>0</v>
      </c>
      <c r="F129" s="179">
        <v>0</v>
      </c>
      <c r="G129" s="179">
        <v>0</v>
      </c>
    </row>
    <row r="130" spans="2:7" hidden="1" x14ac:dyDescent="0.3">
      <c r="B130" s="373"/>
      <c r="C130" s="180" t="s">
        <v>815</v>
      </c>
      <c r="D130" s="180">
        <v>0.4</v>
      </c>
      <c r="E130" s="179">
        <f>E61+E65+E67+E69+E71</f>
        <v>1127</v>
      </c>
      <c r="F130" s="179">
        <f t="shared" ref="F130:G130" si="1">F61+F65+F67+F69+F71</f>
        <v>684.40000000000009</v>
      </c>
      <c r="G130" s="179">
        <f t="shared" si="1"/>
        <v>1914.1525635999999</v>
      </c>
    </row>
    <row r="131" spans="2:7" hidden="1" x14ac:dyDescent="0.3">
      <c r="B131" s="373"/>
      <c r="C131" s="180"/>
      <c r="D131" s="180" t="s">
        <v>814</v>
      </c>
      <c r="E131" s="179">
        <v>0</v>
      </c>
      <c r="F131" s="179">
        <v>0</v>
      </c>
      <c r="G131" s="179">
        <v>0</v>
      </c>
    </row>
    <row r="132" spans="2:7" hidden="1" x14ac:dyDescent="0.3">
      <c r="B132" s="373"/>
      <c r="G132" s="164"/>
    </row>
    <row r="133" spans="2:7" hidden="1" x14ac:dyDescent="0.3">
      <c r="B133" s="373"/>
      <c r="G133" s="164"/>
    </row>
    <row r="134" spans="2:7" hidden="1" x14ac:dyDescent="0.3">
      <c r="B134" s="373" t="s">
        <v>1276</v>
      </c>
      <c r="C134" s="180" t="s">
        <v>813</v>
      </c>
      <c r="D134" s="180">
        <v>0.4</v>
      </c>
      <c r="E134" s="179">
        <f>'[8]Прил. 1 (2019) город'!E335</f>
        <v>13799.5</v>
      </c>
      <c r="F134" s="179">
        <f>'[8]Прил. 1 (2019) город'!F335</f>
        <v>3083.8</v>
      </c>
      <c r="G134" s="179">
        <f>'[8]Прил. 1 (2019) город'!G335</f>
        <v>19473.969135579751</v>
      </c>
    </row>
    <row r="135" spans="2:7" hidden="1" x14ac:dyDescent="0.3">
      <c r="C135" s="180"/>
      <c r="D135" s="302" t="s">
        <v>814</v>
      </c>
      <c r="E135" s="179">
        <f>'[8]Прил. 1 (2019) город'!E336</f>
        <v>563</v>
      </c>
      <c r="F135" s="179">
        <f>'[8]Прил. 1 (2019) город'!F336</f>
        <v>150</v>
      </c>
      <c r="G135" s="179">
        <f>'[8]Прил. 1 (2019) город'!G336</f>
        <v>511.45454000000001</v>
      </c>
    </row>
    <row r="136" spans="2:7" hidden="1" x14ac:dyDescent="0.3">
      <c r="C136" s="180" t="s">
        <v>815</v>
      </c>
      <c r="D136" s="180">
        <v>0.4</v>
      </c>
      <c r="E136" s="179">
        <f>'[8]Прил. 1 (2019) город'!E337</f>
        <v>11928</v>
      </c>
      <c r="F136" s="179">
        <f>'[8]Прил. 1 (2019) город'!F337</f>
        <v>4360.3</v>
      </c>
      <c r="G136" s="179">
        <f>'[8]Прил. 1 (2019) город'!G337</f>
        <v>26786.10236142025</v>
      </c>
    </row>
    <row r="137" spans="2:7" hidden="1" x14ac:dyDescent="0.3">
      <c r="C137" s="180"/>
      <c r="D137" s="180" t="s">
        <v>814</v>
      </c>
      <c r="E137" s="179">
        <f>'[8]Прил. 1 (2019) город'!E338</f>
        <v>11227.8</v>
      </c>
      <c r="F137" s="179">
        <f>'[8]Прил. 1 (2019) город'!F338</f>
        <v>1440</v>
      </c>
      <c r="G137" s="179">
        <f>'[8]Прил. 1 (2019) город'!G338</f>
        <v>38911.165639999999</v>
      </c>
    </row>
    <row r="138" spans="2:7" hidden="1" x14ac:dyDescent="0.3">
      <c r="G138" s="164"/>
    </row>
    <row r="139" spans="2:7" hidden="1" x14ac:dyDescent="0.3">
      <c r="G139" s="164"/>
    </row>
    <row r="140" spans="2:7" hidden="1" x14ac:dyDescent="0.3">
      <c r="C140" s="180" t="s">
        <v>813</v>
      </c>
      <c r="D140" s="180">
        <v>0.4</v>
      </c>
      <c r="E140" s="179">
        <f>E128+E134</f>
        <v>15179.5</v>
      </c>
      <c r="F140" s="179">
        <f t="shared" ref="F140:G140" si="2">F128+F134</f>
        <v>3523.8</v>
      </c>
      <c r="G140" s="179">
        <f t="shared" si="2"/>
        <v>21028.008035579751</v>
      </c>
    </row>
    <row r="141" spans="2:7" hidden="1" x14ac:dyDescent="0.3">
      <c r="C141" s="180"/>
      <c r="D141" s="302" t="s">
        <v>814</v>
      </c>
      <c r="E141" s="179">
        <f t="shared" ref="E141:G143" si="3">E129+E135</f>
        <v>563</v>
      </c>
      <c r="F141" s="179">
        <f t="shared" si="3"/>
        <v>150</v>
      </c>
      <c r="G141" s="179">
        <f t="shared" si="3"/>
        <v>511.45454000000001</v>
      </c>
    </row>
    <row r="142" spans="2:7" hidden="1" x14ac:dyDescent="0.3">
      <c r="C142" s="180" t="s">
        <v>815</v>
      </c>
      <c r="D142" s="180">
        <v>0.4</v>
      </c>
      <c r="E142" s="179">
        <f t="shared" si="3"/>
        <v>13055</v>
      </c>
      <c r="F142" s="179">
        <f t="shared" si="3"/>
        <v>5044.7000000000007</v>
      </c>
      <c r="G142" s="179">
        <f t="shared" si="3"/>
        <v>28700.25492502025</v>
      </c>
    </row>
    <row r="143" spans="2:7" hidden="1" x14ac:dyDescent="0.3">
      <c r="C143" s="180"/>
      <c r="D143" s="180" t="s">
        <v>814</v>
      </c>
      <c r="E143" s="179">
        <f t="shared" si="3"/>
        <v>11227.8</v>
      </c>
      <c r="F143" s="179">
        <f t="shared" si="3"/>
        <v>1440</v>
      </c>
      <c r="G143" s="179">
        <f t="shared" si="3"/>
        <v>38911.165639999999</v>
      </c>
    </row>
    <row r="144" spans="2:7" hidden="1" x14ac:dyDescent="0.3">
      <c r="E144" s="392"/>
      <c r="F144" s="164"/>
      <c r="G144" s="392"/>
    </row>
    <row r="145" spans="4:6" hidden="1" x14ac:dyDescent="0.3">
      <c r="E145" s="164"/>
    </row>
    <row r="146" spans="4:6" hidden="1" x14ac:dyDescent="0.3"/>
    <row r="147" spans="4:6" hidden="1" x14ac:dyDescent="0.3"/>
    <row r="148" spans="4:6" hidden="1" x14ac:dyDescent="0.3"/>
    <row r="149" spans="4:6" hidden="1" x14ac:dyDescent="0.3"/>
    <row r="150" spans="4:6" hidden="1" x14ac:dyDescent="0.3"/>
    <row r="151" spans="4:6" hidden="1" x14ac:dyDescent="0.3"/>
    <row r="152" spans="4:6" x14ac:dyDescent="0.3">
      <c r="D152" s="164"/>
      <c r="E152" s="164"/>
      <c r="F152" s="164"/>
    </row>
    <row r="153" spans="4:6" x14ac:dyDescent="0.3">
      <c r="D153" s="164"/>
      <c r="E153" s="164"/>
      <c r="F153" s="164"/>
    </row>
    <row r="154" spans="4:6" x14ac:dyDescent="0.3">
      <c r="F154" s="164"/>
    </row>
  </sheetData>
  <mergeCells count="5">
    <mergeCell ref="A5:G5"/>
    <mergeCell ref="A1:G1"/>
    <mergeCell ref="A2:G2"/>
    <mergeCell ref="A3:G3"/>
    <mergeCell ref="A4:G4"/>
  </mergeCells>
  <printOptions horizontalCentered="1"/>
  <pageMargins left="0.51181102362204722" right="0.11811023622047245" top="0.35433070866141736" bottom="0.19685039370078741" header="0.31496062992125984" footer="0.31496062992125984"/>
  <pageSetup paperSize="9" scale="45" fitToHeight="0" orientation="portrait" r:id="rId1"/>
  <rowBreaks count="1" manualBreakCount="1">
    <brk id="59" max="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9"/>
  <sheetViews>
    <sheetView view="pageBreakPreview" zoomScale="60" zoomScaleNormal="60" zoomScalePageLayoutView="50" workbookViewId="0">
      <selection activeCell="I11" sqref="I11"/>
    </sheetView>
  </sheetViews>
  <sheetFormatPr defaultColWidth="26.33203125" defaultRowHeight="15.6" outlineLevelRow="1" x14ac:dyDescent="0.3"/>
  <cols>
    <col min="1" max="1" width="16.88671875" style="300" customWidth="1"/>
    <col min="2" max="2" width="80" style="300" customWidth="1"/>
    <col min="3" max="7" width="20" style="300" customWidth="1"/>
    <col min="8" max="9" width="26.33203125" style="300"/>
    <col min="10" max="11" width="26.33203125" style="326"/>
    <col min="12" max="16384" width="26.33203125" style="300"/>
  </cols>
  <sheetData>
    <row r="1" spans="1:11" x14ac:dyDescent="0.3">
      <c r="A1" s="649" t="s">
        <v>451</v>
      </c>
      <c r="B1" s="649"/>
      <c r="C1" s="649"/>
      <c r="D1" s="649"/>
      <c r="E1" s="649"/>
      <c r="F1" s="649"/>
      <c r="G1" s="649"/>
      <c r="J1" s="300"/>
      <c r="K1" s="300"/>
    </row>
    <row r="2" spans="1:11" ht="94.5" customHeight="1" x14ac:dyDescent="0.3">
      <c r="A2" s="649" t="s">
        <v>1363</v>
      </c>
      <c r="B2" s="649"/>
      <c r="C2" s="649"/>
      <c r="D2" s="649"/>
      <c r="E2" s="649"/>
      <c r="F2" s="649"/>
      <c r="G2" s="649"/>
      <c r="J2" s="300"/>
      <c r="K2" s="300"/>
    </row>
    <row r="3" spans="1:11" ht="62.25" customHeight="1" x14ac:dyDescent="0.3">
      <c r="A3" s="654" t="s">
        <v>452</v>
      </c>
      <c r="B3" s="654"/>
      <c r="C3" s="654"/>
      <c r="D3" s="654"/>
      <c r="E3" s="654"/>
      <c r="F3" s="654"/>
      <c r="G3" s="654"/>
      <c r="J3" s="300"/>
      <c r="K3" s="300"/>
    </row>
    <row r="4" spans="1:11" x14ac:dyDescent="0.3">
      <c r="A4" s="651" t="s">
        <v>33</v>
      </c>
      <c r="B4" s="651"/>
      <c r="C4" s="651"/>
      <c r="D4" s="651"/>
      <c r="E4" s="651"/>
      <c r="F4" s="651"/>
      <c r="G4" s="651"/>
      <c r="J4" s="300"/>
      <c r="K4" s="300"/>
    </row>
    <row r="5" spans="1:11" ht="21.6" thickBot="1" x14ac:dyDescent="0.35">
      <c r="A5" s="653" t="s">
        <v>351</v>
      </c>
      <c r="B5" s="653"/>
      <c r="C5" s="653"/>
      <c r="D5" s="653"/>
      <c r="E5" s="653"/>
      <c r="F5" s="653"/>
      <c r="G5" s="653"/>
      <c r="J5" s="300"/>
      <c r="K5" s="300"/>
    </row>
    <row r="6" spans="1:11" ht="94.2" thickBot="1" x14ac:dyDescent="0.35">
      <c r="A6" s="160" t="s">
        <v>34</v>
      </c>
      <c r="B6" s="160" t="s">
        <v>35</v>
      </c>
      <c r="C6" s="160" t="s">
        <v>36</v>
      </c>
      <c r="D6" s="162" t="s">
        <v>37</v>
      </c>
      <c r="E6" s="163" t="s">
        <v>1309</v>
      </c>
      <c r="F6" s="163" t="s">
        <v>1210</v>
      </c>
      <c r="G6" s="328" t="s">
        <v>40</v>
      </c>
      <c r="H6" s="303"/>
      <c r="I6" s="303"/>
      <c r="J6" s="303"/>
      <c r="K6" s="303"/>
    </row>
    <row r="7" spans="1:11" s="326" customFormat="1" ht="16.2" thickBot="1" x14ac:dyDescent="0.35">
      <c r="A7" s="160">
        <v>1</v>
      </c>
      <c r="B7" s="393">
        <v>2</v>
      </c>
      <c r="C7" s="160">
        <v>3</v>
      </c>
      <c r="D7" s="162">
        <v>4</v>
      </c>
      <c r="E7" s="163">
        <v>5</v>
      </c>
      <c r="F7" s="163">
        <v>6</v>
      </c>
      <c r="G7" s="329">
        <v>7</v>
      </c>
      <c r="H7" s="394"/>
      <c r="I7" s="394"/>
      <c r="J7" s="394"/>
      <c r="K7" s="394"/>
    </row>
    <row r="8" spans="1:11" ht="24" thickBot="1" x14ac:dyDescent="0.35">
      <c r="A8" s="165" t="s">
        <v>0</v>
      </c>
      <c r="B8" s="368" t="s">
        <v>41</v>
      </c>
      <c r="C8" s="165">
        <v>2020</v>
      </c>
      <c r="D8" s="165" t="s">
        <v>24</v>
      </c>
      <c r="E8" s="165" t="s">
        <v>24</v>
      </c>
      <c r="F8" s="165" t="s">
        <v>24</v>
      </c>
      <c r="G8" s="165" t="s">
        <v>24</v>
      </c>
      <c r="H8" s="303"/>
      <c r="I8" s="303"/>
      <c r="J8" s="303"/>
      <c r="K8" s="303"/>
    </row>
    <row r="9" spans="1:11" ht="54" hidden="1" outlineLevel="1" x14ac:dyDescent="0.3">
      <c r="A9" s="395" t="s">
        <v>1310</v>
      </c>
      <c r="B9" s="396" t="s">
        <v>1311</v>
      </c>
      <c r="C9" s="359">
        <v>2020</v>
      </c>
      <c r="D9" s="359">
        <v>0.4</v>
      </c>
      <c r="E9" s="380">
        <f>E10</f>
        <v>0</v>
      </c>
      <c r="F9" s="380">
        <f>F10</f>
        <v>0</v>
      </c>
      <c r="G9" s="397">
        <f>G10</f>
        <v>0</v>
      </c>
      <c r="H9" s="303"/>
      <c r="I9" s="303"/>
      <c r="J9" s="303"/>
      <c r="K9" s="303"/>
    </row>
    <row r="10" spans="1:11" ht="16.2" hidden="1" outlineLevel="1" thickBot="1" x14ac:dyDescent="0.35">
      <c r="A10" s="185" t="s">
        <v>1310</v>
      </c>
      <c r="B10" s="222"/>
      <c r="C10" s="185"/>
      <c r="D10" s="185"/>
      <c r="E10" s="398"/>
      <c r="F10" s="398"/>
      <c r="G10" s="399"/>
      <c r="H10" s="303"/>
      <c r="I10" s="303"/>
      <c r="J10" s="303"/>
      <c r="K10" s="303"/>
    </row>
    <row r="11" spans="1:11" ht="54" collapsed="1" x14ac:dyDescent="0.3">
      <c r="A11" s="353" t="s">
        <v>457</v>
      </c>
      <c r="B11" s="400" t="s">
        <v>458</v>
      </c>
      <c r="C11" s="353">
        <v>2020</v>
      </c>
      <c r="D11" s="353" t="s">
        <v>459</v>
      </c>
      <c r="E11" s="401">
        <f>SUM(E12:E22)</f>
        <v>207</v>
      </c>
      <c r="F11" s="401">
        <f>SUM(F12:F22)</f>
        <v>55</v>
      </c>
      <c r="G11" s="402">
        <f>SUM(G12:G22)</f>
        <v>330.03840000000002</v>
      </c>
      <c r="H11" s="303"/>
      <c r="I11" s="303"/>
      <c r="J11" s="303"/>
      <c r="K11" s="303"/>
    </row>
    <row r="12" spans="1:11" ht="31.2" x14ac:dyDescent="0.3">
      <c r="A12" s="185" t="s">
        <v>457</v>
      </c>
      <c r="B12" s="222" t="s">
        <v>1312</v>
      </c>
      <c r="C12" s="185">
        <v>2020</v>
      </c>
      <c r="D12" s="185">
        <v>0.4</v>
      </c>
      <c r="E12" s="398">
        <v>85</v>
      </c>
      <c r="F12" s="398">
        <v>15</v>
      </c>
      <c r="G12" s="399">
        <v>101.81894</v>
      </c>
      <c r="H12" s="303"/>
      <c r="I12" s="303"/>
      <c r="J12" s="303"/>
      <c r="K12" s="303"/>
    </row>
    <row r="13" spans="1:11" x14ac:dyDescent="0.3">
      <c r="A13" s="185" t="s">
        <v>457</v>
      </c>
      <c r="B13" s="222" t="s">
        <v>1313</v>
      </c>
      <c r="C13" s="185">
        <v>2020</v>
      </c>
      <c r="D13" s="185">
        <v>0.23</v>
      </c>
      <c r="E13" s="398">
        <v>32</v>
      </c>
      <c r="F13" s="398">
        <v>5</v>
      </c>
      <c r="G13" s="399">
        <v>73.424469999999999</v>
      </c>
      <c r="H13" s="303"/>
      <c r="I13" s="303"/>
      <c r="J13" s="303"/>
      <c r="K13" s="303"/>
    </row>
    <row r="14" spans="1:11" x14ac:dyDescent="0.3">
      <c r="A14" s="185" t="s">
        <v>457</v>
      </c>
      <c r="B14" s="222" t="s">
        <v>1314</v>
      </c>
      <c r="C14" s="185">
        <v>2020</v>
      </c>
      <c r="D14" s="185">
        <v>0.4</v>
      </c>
      <c r="E14" s="398">
        <v>37</v>
      </c>
      <c r="F14" s="398">
        <v>15</v>
      </c>
      <c r="G14" s="399">
        <v>59.01567</v>
      </c>
      <c r="H14" s="303"/>
      <c r="I14" s="303"/>
      <c r="J14" s="303"/>
      <c r="K14" s="303"/>
    </row>
    <row r="15" spans="1:11" x14ac:dyDescent="0.3">
      <c r="A15" s="185" t="s">
        <v>457</v>
      </c>
      <c r="B15" s="222" t="s">
        <v>1315</v>
      </c>
      <c r="C15" s="185">
        <v>2020</v>
      </c>
      <c r="D15" s="185">
        <v>0.23</v>
      </c>
      <c r="E15" s="398">
        <v>28</v>
      </c>
      <c r="F15" s="398">
        <v>5</v>
      </c>
      <c r="G15" s="399">
        <v>32.803820000000002</v>
      </c>
      <c r="H15" s="303"/>
      <c r="I15" s="303"/>
      <c r="J15" s="303"/>
      <c r="K15" s="303"/>
    </row>
    <row r="16" spans="1:11" x14ac:dyDescent="0.3">
      <c r="A16" s="185" t="s">
        <v>457</v>
      </c>
      <c r="B16" s="222" t="s">
        <v>1316</v>
      </c>
      <c r="C16" s="185">
        <v>2020</v>
      </c>
      <c r="D16" s="185">
        <v>0.4</v>
      </c>
      <c r="E16" s="398">
        <v>25</v>
      </c>
      <c r="F16" s="398">
        <v>15</v>
      </c>
      <c r="G16" s="399">
        <v>62.975499999999997</v>
      </c>
      <c r="H16" s="303"/>
      <c r="I16" s="303"/>
      <c r="J16" s="303"/>
      <c r="K16" s="303"/>
    </row>
    <row r="17" spans="1:11" hidden="1" outlineLevel="1" x14ac:dyDescent="0.3">
      <c r="A17" s="185" t="s">
        <v>457</v>
      </c>
      <c r="B17" s="222"/>
      <c r="C17" s="185"/>
      <c r="D17" s="185"/>
      <c r="E17" s="398"/>
      <c r="F17" s="398"/>
      <c r="G17" s="399"/>
      <c r="H17" s="303"/>
      <c r="I17" s="303"/>
      <c r="J17" s="303"/>
      <c r="K17" s="303"/>
    </row>
    <row r="18" spans="1:11" hidden="1" outlineLevel="1" x14ac:dyDescent="0.3">
      <c r="A18" s="185" t="s">
        <v>457</v>
      </c>
      <c r="B18" s="222"/>
      <c r="C18" s="185"/>
      <c r="D18" s="185"/>
      <c r="E18" s="398"/>
      <c r="F18" s="398"/>
      <c r="G18" s="399"/>
      <c r="H18" s="303"/>
      <c r="I18" s="303"/>
      <c r="J18" s="303"/>
      <c r="K18" s="303"/>
    </row>
    <row r="19" spans="1:11" hidden="1" outlineLevel="1" x14ac:dyDescent="0.3">
      <c r="A19" s="185" t="s">
        <v>457</v>
      </c>
      <c r="B19" s="222"/>
      <c r="C19" s="185"/>
      <c r="D19" s="185"/>
      <c r="E19" s="398"/>
      <c r="F19" s="398"/>
      <c r="G19" s="399"/>
      <c r="H19" s="303"/>
      <c r="I19" s="303"/>
      <c r="J19" s="303"/>
      <c r="K19" s="303"/>
    </row>
    <row r="20" spans="1:11" hidden="1" outlineLevel="1" x14ac:dyDescent="0.3">
      <c r="A20" s="185" t="s">
        <v>457</v>
      </c>
      <c r="B20" s="222"/>
      <c r="C20" s="185"/>
      <c r="D20" s="185"/>
      <c r="E20" s="398"/>
      <c r="F20" s="398"/>
      <c r="G20" s="399"/>
      <c r="H20" s="303"/>
      <c r="I20" s="303"/>
      <c r="J20" s="303"/>
      <c r="K20" s="303"/>
    </row>
    <row r="21" spans="1:11" hidden="1" outlineLevel="1" x14ac:dyDescent="0.3">
      <c r="A21" s="185" t="s">
        <v>457</v>
      </c>
      <c r="B21" s="222"/>
      <c r="C21" s="185"/>
      <c r="D21" s="185"/>
      <c r="E21" s="398"/>
      <c r="F21" s="398"/>
      <c r="G21" s="399"/>
      <c r="H21" s="303"/>
      <c r="I21" s="303"/>
      <c r="J21" s="303"/>
      <c r="K21" s="303"/>
    </row>
    <row r="22" spans="1:11" hidden="1" outlineLevel="1" x14ac:dyDescent="0.3">
      <c r="A22" s="185" t="s">
        <v>457</v>
      </c>
      <c r="B22" s="222"/>
      <c r="C22" s="185"/>
      <c r="D22" s="185"/>
      <c r="E22" s="398"/>
      <c r="F22" s="398"/>
      <c r="G22" s="399"/>
      <c r="H22" s="303"/>
      <c r="I22" s="303"/>
      <c r="J22" s="303"/>
      <c r="K22" s="303"/>
    </row>
    <row r="23" spans="1:11" s="404" customFormat="1" ht="54" hidden="1" outlineLevel="1" x14ac:dyDescent="0.3">
      <c r="A23" s="359" t="s">
        <v>457</v>
      </c>
      <c r="B23" s="396" t="s">
        <v>1317</v>
      </c>
      <c r="C23" s="359">
        <v>2020</v>
      </c>
      <c r="D23" s="359">
        <v>10</v>
      </c>
      <c r="E23" s="380">
        <f>SUM(E24:E29)</f>
        <v>0</v>
      </c>
      <c r="F23" s="380">
        <f>SUM(F24:F29)</f>
        <v>0</v>
      </c>
      <c r="G23" s="397">
        <f>SUM(G24:G29)</f>
        <v>0</v>
      </c>
      <c r="H23" s="403"/>
      <c r="I23" s="403"/>
      <c r="J23" s="403"/>
      <c r="K23" s="403"/>
    </row>
    <row r="24" spans="1:11" hidden="1" outlineLevel="1" x14ac:dyDescent="0.3">
      <c r="A24" s="185" t="s">
        <v>457</v>
      </c>
      <c r="B24" s="222"/>
      <c r="C24" s="185"/>
      <c r="D24" s="185"/>
      <c r="E24" s="398"/>
      <c r="F24" s="398"/>
      <c r="G24" s="399"/>
      <c r="H24" s="303"/>
      <c r="I24" s="303"/>
      <c r="J24" s="303"/>
      <c r="K24" s="303"/>
    </row>
    <row r="25" spans="1:11" hidden="1" outlineLevel="1" x14ac:dyDescent="0.3">
      <c r="A25" s="185" t="s">
        <v>457</v>
      </c>
      <c r="B25" s="222"/>
      <c r="C25" s="185"/>
      <c r="D25" s="185"/>
      <c r="E25" s="398"/>
      <c r="F25" s="398"/>
      <c r="G25" s="399"/>
      <c r="H25" s="303"/>
      <c r="I25" s="303"/>
      <c r="J25" s="303"/>
      <c r="K25" s="303"/>
    </row>
    <row r="26" spans="1:11" hidden="1" outlineLevel="1" x14ac:dyDescent="0.3">
      <c r="A26" s="185" t="s">
        <v>457</v>
      </c>
      <c r="B26" s="222"/>
      <c r="C26" s="185"/>
      <c r="D26" s="185"/>
      <c r="E26" s="398"/>
      <c r="F26" s="398"/>
      <c r="G26" s="399"/>
      <c r="H26" s="303"/>
      <c r="I26" s="303"/>
      <c r="J26" s="303"/>
      <c r="K26" s="303"/>
    </row>
    <row r="27" spans="1:11" hidden="1" outlineLevel="1" x14ac:dyDescent="0.3">
      <c r="A27" s="185" t="s">
        <v>457</v>
      </c>
      <c r="B27" s="222"/>
      <c r="C27" s="185"/>
      <c r="D27" s="185"/>
      <c r="E27" s="398"/>
      <c r="F27" s="398"/>
      <c r="G27" s="399"/>
      <c r="H27" s="303"/>
      <c r="I27" s="303"/>
      <c r="J27" s="303"/>
      <c r="K27" s="303"/>
    </row>
    <row r="28" spans="1:11" hidden="1" outlineLevel="1" x14ac:dyDescent="0.3">
      <c r="A28" s="185" t="s">
        <v>457</v>
      </c>
      <c r="B28" s="222"/>
      <c r="C28" s="185"/>
      <c r="D28" s="185"/>
      <c r="E28" s="398"/>
      <c r="F28" s="398"/>
      <c r="G28" s="399"/>
      <c r="H28" s="303"/>
      <c r="I28" s="303"/>
      <c r="J28" s="303"/>
      <c r="K28" s="303"/>
    </row>
    <row r="29" spans="1:11" hidden="1" outlineLevel="1" x14ac:dyDescent="0.3">
      <c r="A29" s="185" t="s">
        <v>457</v>
      </c>
      <c r="B29" s="222"/>
      <c r="C29" s="185"/>
      <c r="D29" s="185"/>
      <c r="E29" s="398"/>
      <c r="F29" s="398"/>
      <c r="G29" s="399"/>
      <c r="H29" s="303"/>
      <c r="I29" s="303"/>
      <c r="J29" s="303"/>
      <c r="K29" s="303"/>
    </row>
    <row r="30" spans="1:11" ht="54" collapsed="1" x14ac:dyDescent="0.3">
      <c r="A30" s="359" t="s">
        <v>708</v>
      </c>
      <c r="B30" s="396" t="s">
        <v>709</v>
      </c>
      <c r="C30" s="359">
        <v>2020</v>
      </c>
      <c r="D30" s="359" t="s">
        <v>459</v>
      </c>
      <c r="E30" s="380">
        <f>SUM(E31:E38)</f>
        <v>513</v>
      </c>
      <c r="F30" s="380">
        <f>SUM(F31:F38)</f>
        <v>60.5</v>
      </c>
      <c r="G30" s="397">
        <f>SUM(G31:G38)</f>
        <v>533.00016000000005</v>
      </c>
      <c r="H30" s="303"/>
      <c r="I30" s="303"/>
      <c r="J30" s="303"/>
      <c r="K30" s="303"/>
    </row>
    <row r="31" spans="1:11" ht="31.2" x14ac:dyDescent="0.3">
      <c r="A31" s="185" t="s">
        <v>708</v>
      </c>
      <c r="B31" s="222" t="s">
        <v>1318</v>
      </c>
      <c r="C31" s="185">
        <v>2020</v>
      </c>
      <c r="D31" s="185">
        <v>0.4</v>
      </c>
      <c r="E31" s="398">
        <v>118</v>
      </c>
      <c r="F31" s="398">
        <v>15</v>
      </c>
      <c r="G31" s="399">
        <v>111.60988999999999</v>
      </c>
      <c r="H31" s="303"/>
      <c r="I31" s="303"/>
      <c r="J31" s="303"/>
      <c r="K31" s="303"/>
    </row>
    <row r="32" spans="1:11" x14ac:dyDescent="0.3">
      <c r="A32" s="185" t="s">
        <v>708</v>
      </c>
      <c r="B32" s="222" t="s">
        <v>1315</v>
      </c>
      <c r="C32" s="185">
        <v>2020</v>
      </c>
      <c r="D32" s="185">
        <v>0.23</v>
      </c>
      <c r="E32" s="398">
        <v>44</v>
      </c>
      <c r="F32" s="398">
        <v>5</v>
      </c>
      <c r="G32" s="399">
        <v>41.721159999999998</v>
      </c>
      <c r="H32" s="303"/>
      <c r="I32" s="303"/>
      <c r="J32" s="303"/>
      <c r="K32" s="303"/>
    </row>
    <row r="33" spans="1:11" x14ac:dyDescent="0.3">
      <c r="A33" s="185" t="s">
        <v>708</v>
      </c>
      <c r="B33" s="222" t="s">
        <v>1319</v>
      </c>
      <c r="C33" s="185">
        <v>2020</v>
      </c>
      <c r="D33" s="185">
        <v>0.4</v>
      </c>
      <c r="E33" s="398">
        <v>71</v>
      </c>
      <c r="F33" s="398">
        <v>15</v>
      </c>
      <c r="G33" s="399">
        <v>86.612080000000006</v>
      </c>
      <c r="H33" s="303"/>
      <c r="I33" s="303"/>
      <c r="J33" s="303"/>
      <c r="K33" s="303"/>
    </row>
    <row r="34" spans="1:11" x14ac:dyDescent="0.3">
      <c r="A34" s="185" t="s">
        <v>708</v>
      </c>
      <c r="B34" s="222" t="s">
        <v>1320</v>
      </c>
      <c r="C34" s="185">
        <v>2020</v>
      </c>
      <c r="D34" s="185">
        <v>0.4</v>
      </c>
      <c r="E34" s="398">
        <v>78</v>
      </c>
      <c r="F34" s="398">
        <v>5</v>
      </c>
      <c r="G34" s="399">
        <v>89.479230000000001</v>
      </c>
      <c r="H34" s="303"/>
      <c r="I34" s="303"/>
      <c r="J34" s="303"/>
      <c r="K34" s="303"/>
    </row>
    <row r="35" spans="1:11" x14ac:dyDescent="0.3">
      <c r="A35" s="185" t="s">
        <v>708</v>
      </c>
      <c r="B35" s="222" t="s">
        <v>1321</v>
      </c>
      <c r="C35" s="185">
        <v>2020</v>
      </c>
      <c r="D35" s="185">
        <v>0.4</v>
      </c>
      <c r="E35" s="398">
        <v>137</v>
      </c>
      <c r="F35" s="398">
        <v>5.5</v>
      </c>
      <c r="G35" s="399">
        <v>119.72929000000001</v>
      </c>
      <c r="H35" s="303"/>
      <c r="I35" s="303"/>
      <c r="J35" s="303"/>
      <c r="K35" s="303"/>
    </row>
    <row r="36" spans="1:11" x14ac:dyDescent="0.3">
      <c r="A36" s="185" t="s">
        <v>708</v>
      </c>
      <c r="B36" s="222" t="s">
        <v>1322</v>
      </c>
      <c r="C36" s="185">
        <v>2020</v>
      </c>
      <c r="D36" s="185">
        <v>0.4</v>
      </c>
      <c r="E36" s="398">
        <v>65</v>
      </c>
      <c r="F36" s="398">
        <v>15</v>
      </c>
      <c r="G36" s="399">
        <v>83.848510000000005</v>
      </c>
      <c r="H36" s="303"/>
      <c r="I36" s="303"/>
      <c r="J36" s="303"/>
      <c r="K36" s="303"/>
    </row>
    <row r="37" spans="1:11" hidden="1" outlineLevel="1" x14ac:dyDescent="0.3">
      <c r="A37" s="185" t="s">
        <v>708</v>
      </c>
      <c r="B37" s="222"/>
      <c r="C37" s="185"/>
      <c r="D37" s="185"/>
      <c r="E37" s="398"/>
      <c r="F37" s="398"/>
      <c r="G37" s="399"/>
      <c r="H37" s="303"/>
      <c r="I37" s="303"/>
      <c r="J37" s="303"/>
      <c r="K37" s="303"/>
    </row>
    <row r="38" spans="1:11" hidden="1" outlineLevel="1" x14ac:dyDescent="0.3">
      <c r="A38" s="185" t="s">
        <v>708</v>
      </c>
      <c r="B38" s="222"/>
      <c r="C38" s="185"/>
      <c r="D38" s="185"/>
      <c r="E38" s="398"/>
      <c r="F38" s="398"/>
      <c r="G38" s="399"/>
      <c r="H38" s="303"/>
      <c r="I38" s="303"/>
      <c r="J38" s="303"/>
      <c r="K38" s="303"/>
    </row>
    <row r="39" spans="1:11" ht="54" hidden="1" outlineLevel="1" x14ac:dyDescent="0.3">
      <c r="A39" s="359" t="s">
        <v>1323</v>
      </c>
      <c r="B39" s="396" t="s">
        <v>1324</v>
      </c>
      <c r="C39" s="359">
        <v>2020</v>
      </c>
      <c r="D39" s="359">
        <v>0.4</v>
      </c>
      <c r="E39" s="380">
        <f>E40</f>
        <v>0</v>
      </c>
      <c r="F39" s="380">
        <f>F40</f>
        <v>0</v>
      </c>
      <c r="G39" s="397">
        <f>G40</f>
        <v>0</v>
      </c>
      <c r="H39" s="303"/>
      <c r="I39" s="303"/>
      <c r="J39" s="303"/>
      <c r="K39" s="303"/>
    </row>
    <row r="40" spans="1:11" ht="31.2" hidden="1" outlineLevel="1" x14ac:dyDescent="0.3">
      <c r="A40" s="185" t="s">
        <v>1323</v>
      </c>
      <c r="B40" s="222" t="s">
        <v>1325</v>
      </c>
      <c r="C40" s="185"/>
      <c r="D40" s="185"/>
      <c r="E40" s="398"/>
      <c r="F40" s="398"/>
      <c r="G40" s="399"/>
      <c r="H40" s="303"/>
      <c r="I40" s="303"/>
      <c r="J40" s="303"/>
      <c r="K40" s="303"/>
    </row>
    <row r="41" spans="1:11" ht="54" hidden="1" outlineLevel="1" x14ac:dyDescent="0.3">
      <c r="A41" s="359" t="s">
        <v>1326</v>
      </c>
      <c r="B41" s="396" t="s">
        <v>1327</v>
      </c>
      <c r="C41" s="359">
        <v>2020</v>
      </c>
      <c r="D41" s="359">
        <v>10</v>
      </c>
      <c r="E41" s="380">
        <f>SUM(E42:E43)</f>
        <v>0</v>
      </c>
      <c r="F41" s="380">
        <f>SUM(F42:F43)</f>
        <v>0</v>
      </c>
      <c r="G41" s="397">
        <f>SUM(G42:G43)</f>
        <v>0</v>
      </c>
      <c r="H41" s="303"/>
      <c r="I41" s="303"/>
      <c r="J41" s="303"/>
      <c r="K41" s="303"/>
    </row>
    <row r="42" spans="1:11" ht="31.2" hidden="1" outlineLevel="1" x14ac:dyDescent="0.3">
      <c r="A42" s="185" t="s">
        <v>1326</v>
      </c>
      <c r="B42" s="222" t="s">
        <v>1328</v>
      </c>
      <c r="C42" s="185"/>
      <c r="D42" s="185"/>
      <c r="E42" s="398"/>
      <c r="F42" s="398"/>
      <c r="G42" s="399"/>
      <c r="H42" s="303"/>
      <c r="I42" s="303"/>
      <c r="J42" s="303"/>
      <c r="K42" s="303"/>
    </row>
    <row r="43" spans="1:11" ht="47.4" hidden="1" outlineLevel="1" thickBot="1" x14ac:dyDescent="0.35">
      <c r="A43" s="226" t="s">
        <v>1326</v>
      </c>
      <c r="B43" s="225" t="s">
        <v>1329</v>
      </c>
      <c r="C43" s="226"/>
      <c r="D43" s="226"/>
      <c r="E43" s="405"/>
      <c r="F43" s="405"/>
      <c r="G43" s="406"/>
      <c r="H43" s="303"/>
      <c r="I43" s="303"/>
      <c r="J43" s="303"/>
      <c r="K43" s="303"/>
    </row>
    <row r="44" spans="1:11" ht="24" collapsed="1" thickBot="1" x14ac:dyDescent="0.35">
      <c r="A44" s="365" t="s">
        <v>1</v>
      </c>
      <c r="B44" s="407" t="s">
        <v>64</v>
      </c>
      <c r="C44" s="365">
        <v>2020</v>
      </c>
      <c r="D44" s="365" t="s">
        <v>24</v>
      </c>
      <c r="E44" s="408" t="s">
        <v>24</v>
      </c>
      <c r="F44" s="408" t="s">
        <v>24</v>
      </c>
      <c r="G44" s="409" t="s">
        <v>24</v>
      </c>
      <c r="H44" s="303"/>
      <c r="I44" s="303"/>
      <c r="J44" s="303"/>
      <c r="K44" s="303"/>
    </row>
    <row r="45" spans="1:11" s="410" customFormat="1" ht="54" x14ac:dyDescent="0.35">
      <c r="A45" s="353" t="s">
        <v>1330</v>
      </c>
      <c r="B45" s="400" t="s">
        <v>1006</v>
      </c>
      <c r="C45" s="353">
        <v>2020</v>
      </c>
      <c r="D45" s="353">
        <v>0.4</v>
      </c>
      <c r="E45" s="401">
        <f>E46</f>
        <v>10</v>
      </c>
      <c r="F45" s="401">
        <f>F46</f>
        <v>15</v>
      </c>
      <c r="G45" s="402">
        <f>G46</f>
        <v>70.073560000000001</v>
      </c>
    </row>
    <row r="46" spans="1:11" x14ac:dyDescent="0.3">
      <c r="A46" s="185" t="s">
        <v>1330</v>
      </c>
      <c r="B46" s="222" t="s">
        <v>1331</v>
      </c>
      <c r="C46" s="185">
        <v>2020</v>
      </c>
      <c r="D46" s="185">
        <v>0.4</v>
      </c>
      <c r="E46" s="398">
        <v>10</v>
      </c>
      <c r="F46" s="398">
        <v>15</v>
      </c>
      <c r="G46" s="399">
        <v>70.073560000000001</v>
      </c>
      <c r="H46" s="303"/>
      <c r="I46" s="303"/>
      <c r="J46" s="303"/>
      <c r="K46" s="303"/>
    </row>
    <row r="47" spans="1:11" s="410" customFormat="1" ht="54" hidden="1" outlineLevel="1" x14ac:dyDescent="0.35">
      <c r="A47" s="359" t="s">
        <v>72</v>
      </c>
      <c r="B47" s="396" t="s">
        <v>1332</v>
      </c>
      <c r="C47" s="359">
        <f>$C$22</f>
        <v>0</v>
      </c>
      <c r="D47" s="359">
        <v>10</v>
      </c>
      <c r="E47" s="380">
        <f>E48</f>
        <v>0</v>
      </c>
      <c r="F47" s="380">
        <f>F48</f>
        <v>0</v>
      </c>
      <c r="G47" s="397">
        <f>G48</f>
        <v>0</v>
      </c>
    </row>
    <row r="48" spans="1:11" ht="31.2" hidden="1" outlineLevel="1" x14ac:dyDescent="0.3">
      <c r="A48" s="185" t="s">
        <v>72</v>
      </c>
      <c r="B48" s="222" t="s">
        <v>1333</v>
      </c>
      <c r="C48" s="185"/>
      <c r="D48" s="185"/>
      <c r="E48" s="398"/>
      <c r="F48" s="398"/>
      <c r="G48" s="399"/>
      <c r="H48" s="303"/>
      <c r="I48" s="303"/>
      <c r="J48" s="303"/>
      <c r="K48" s="303"/>
    </row>
    <row r="49" spans="1:11" s="410" customFormat="1" ht="72" hidden="1" outlineLevel="1" x14ac:dyDescent="0.35">
      <c r="A49" s="359" t="s">
        <v>1334</v>
      </c>
      <c r="B49" s="396" t="s">
        <v>1335</v>
      </c>
      <c r="C49" s="359">
        <f>$C$22</f>
        <v>0</v>
      </c>
      <c r="D49" s="359">
        <v>10</v>
      </c>
      <c r="E49" s="380">
        <f>E50</f>
        <v>0</v>
      </c>
      <c r="F49" s="380">
        <f>F50</f>
        <v>0</v>
      </c>
      <c r="G49" s="397">
        <f>G50</f>
        <v>0</v>
      </c>
    </row>
    <row r="50" spans="1:11" ht="31.8" hidden="1" outlineLevel="1" thickBot="1" x14ac:dyDescent="0.35">
      <c r="A50" s="226" t="s">
        <v>1334</v>
      </c>
      <c r="B50" s="225" t="s">
        <v>1333</v>
      </c>
      <c r="C50" s="226"/>
      <c r="D50" s="226"/>
      <c r="E50" s="405"/>
      <c r="F50" s="405"/>
      <c r="G50" s="406"/>
      <c r="H50" s="303"/>
      <c r="I50" s="303"/>
      <c r="J50" s="303"/>
      <c r="K50" s="303"/>
    </row>
    <row r="51" spans="1:11" s="415" customFormat="1" ht="94.2" collapsed="1" thickBot="1" x14ac:dyDescent="0.5">
      <c r="A51" s="411" t="s">
        <v>3</v>
      </c>
      <c r="B51" s="412" t="s">
        <v>86</v>
      </c>
      <c r="C51" s="411">
        <v>2020</v>
      </c>
      <c r="D51" s="411" t="s">
        <v>24</v>
      </c>
      <c r="E51" s="413" t="s">
        <v>24</v>
      </c>
      <c r="F51" s="413" t="s">
        <v>24</v>
      </c>
      <c r="G51" s="414" t="s">
        <v>24</v>
      </c>
    </row>
    <row r="52" spans="1:11" s="410" customFormat="1" ht="54" hidden="1" outlineLevel="1" x14ac:dyDescent="0.35">
      <c r="A52" s="353" t="str">
        <f>A53</f>
        <v>4.2.1.2.1.</v>
      </c>
      <c r="B52" s="400" t="s">
        <v>1336</v>
      </c>
      <c r="C52" s="353">
        <f>C53</f>
        <v>0</v>
      </c>
      <c r="D52" s="353">
        <f>D53</f>
        <v>0</v>
      </c>
      <c r="E52" s="401" t="s">
        <v>24</v>
      </c>
      <c r="F52" s="401">
        <f>F53</f>
        <v>0</v>
      </c>
      <c r="G52" s="402">
        <f>G53</f>
        <v>0</v>
      </c>
    </row>
    <row r="53" spans="1:11" ht="31.2" hidden="1" outlineLevel="1" x14ac:dyDescent="0.3">
      <c r="A53" s="176" t="s">
        <v>1337</v>
      </c>
      <c r="B53" s="416" t="s">
        <v>1338</v>
      </c>
      <c r="C53" s="176"/>
      <c r="D53" s="176"/>
      <c r="E53" s="398"/>
      <c r="F53" s="398"/>
      <c r="G53" s="399"/>
    </row>
    <row r="54" spans="1:11" s="410" customFormat="1" ht="54" hidden="1" outlineLevel="1" x14ac:dyDescent="0.35">
      <c r="A54" s="359" t="str">
        <f>A55</f>
        <v>4.1.1.2.2.</v>
      </c>
      <c r="B54" s="396" t="s">
        <v>1271</v>
      </c>
      <c r="C54" s="359">
        <v>2020</v>
      </c>
      <c r="D54" s="359">
        <f>D55</f>
        <v>0</v>
      </c>
      <c r="E54" s="380" t="s">
        <v>24</v>
      </c>
      <c r="F54" s="380">
        <f>F55</f>
        <v>0</v>
      </c>
      <c r="G54" s="397">
        <f>G55</f>
        <v>0</v>
      </c>
      <c r="J54" s="417"/>
      <c r="K54" s="417"/>
    </row>
    <row r="55" spans="1:11" ht="31.2" hidden="1" outlineLevel="1" x14ac:dyDescent="0.3">
      <c r="A55" s="176" t="s">
        <v>1339</v>
      </c>
      <c r="B55" s="416" t="s">
        <v>1333</v>
      </c>
      <c r="C55" s="176"/>
      <c r="D55" s="176"/>
      <c r="E55" s="398"/>
      <c r="F55" s="398"/>
      <c r="G55" s="399"/>
    </row>
    <row r="56" spans="1:11" s="339" customFormat="1" ht="54" hidden="1" outlineLevel="1" x14ac:dyDescent="0.35">
      <c r="A56" s="340" t="str">
        <f>A57</f>
        <v>4.1.1.3.2.</v>
      </c>
      <c r="B56" s="418" t="s">
        <v>810</v>
      </c>
      <c r="C56" s="340">
        <v>2020</v>
      </c>
      <c r="D56" s="340" t="s">
        <v>808</v>
      </c>
      <c r="E56" s="380" t="s">
        <v>24</v>
      </c>
      <c r="F56" s="380">
        <f>F57</f>
        <v>0</v>
      </c>
      <c r="G56" s="397">
        <f>G57</f>
        <v>0</v>
      </c>
      <c r="J56" s="419"/>
      <c r="K56" s="419"/>
    </row>
    <row r="57" spans="1:11" ht="46.8" hidden="1" outlineLevel="1" x14ac:dyDescent="0.3">
      <c r="A57" s="176" t="s">
        <v>809</v>
      </c>
      <c r="B57" s="416" t="s">
        <v>1329</v>
      </c>
      <c r="C57" s="176"/>
      <c r="D57" s="176"/>
      <c r="E57" s="398"/>
      <c r="F57" s="398"/>
      <c r="G57" s="399"/>
    </row>
    <row r="58" spans="1:11" s="339" customFormat="1" ht="54" hidden="1" outlineLevel="1" x14ac:dyDescent="0.35">
      <c r="A58" s="340" t="s">
        <v>1340</v>
      </c>
      <c r="B58" s="418" t="s">
        <v>810</v>
      </c>
      <c r="C58" s="340">
        <v>2020</v>
      </c>
      <c r="D58" s="340" t="s">
        <v>1299</v>
      </c>
      <c r="E58" s="380" t="s">
        <v>24</v>
      </c>
      <c r="F58" s="380">
        <f>SUM(F59:F60)</f>
        <v>0</v>
      </c>
      <c r="G58" s="380">
        <f>SUM(G59:G60)</f>
        <v>0</v>
      </c>
      <c r="J58" s="419"/>
      <c r="K58" s="419"/>
    </row>
    <row r="59" spans="1:11" ht="31.2" hidden="1" outlineLevel="1" x14ac:dyDescent="0.3">
      <c r="A59" s="176" t="s">
        <v>1050</v>
      </c>
      <c r="B59" s="416" t="s">
        <v>1325</v>
      </c>
      <c r="C59" s="176"/>
      <c r="D59" s="176"/>
      <c r="E59" s="398"/>
      <c r="F59" s="398"/>
      <c r="G59" s="399"/>
    </row>
    <row r="60" spans="1:11" ht="31.2" hidden="1" outlineLevel="1" x14ac:dyDescent="0.3">
      <c r="A60" s="176" t="s">
        <v>1050</v>
      </c>
      <c r="B60" s="420" t="s">
        <v>1328</v>
      </c>
      <c r="C60" s="176"/>
      <c r="D60" s="176"/>
      <c r="E60" s="398"/>
      <c r="F60" s="398"/>
      <c r="G60" s="399"/>
    </row>
    <row r="61" spans="1:11" s="339" customFormat="1" ht="54.6" hidden="1" outlineLevel="1" thickBot="1" x14ac:dyDescent="0.4">
      <c r="A61" s="421" t="str">
        <f>A62</f>
        <v>4.1.2.4.2.</v>
      </c>
      <c r="B61" s="418" t="s">
        <v>1273</v>
      </c>
      <c r="C61" s="340">
        <v>2020</v>
      </c>
      <c r="D61" s="340">
        <f>D62</f>
        <v>0</v>
      </c>
      <c r="E61" s="380" t="s">
        <v>24</v>
      </c>
      <c r="F61" s="380">
        <f>F62</f>
        <v>0</v>
      </c>
      <c r="G61" s="397">
        <f>G62</f>
        <v>0</v>
      </c>
      <c r="J61" s="419"/>
      <c r="K61" s="419"/>
    </row>
    <row r="62" spans="1:11" ht="31.8" hidden="1" outlineLevel="1" thickBot="1" x14ac:dyDescent="0.35">
      <c r="A62" s="212" t="s">
        <v>1341</v>
      </c>
      <c r="B62" s="422" t="s">
        <v>1342</v>
      </c>
      <c r="C62" s="212"/>
      <c r="D62" s="212"/>
      <c r="E62" s="405"/>
      <c r="F62" s="405"/>
      <c r="G62" s="406"/>
    </row>
    <row r="63" spans="1:11" ht="18" hidden="1" outlineLevel="1" x14ac:dyDescent="0.3">
      <c r="B63" s="423"/>
      <c r="C63" s="181"/>
      <c r="D63" s="424"/>
      <c r="E63" s="424"/>
      <c r="F63" s="424"/>
      <c r="G63" s="425"/>
    </row>
    <row r="64" spans="1:11" hidden="1" outlineLevel="1" x14ac:dyDescent="0.3">
      <c r="B64" s="426"/>
      <c r="C64" s="292"/>
      <c r="D64" s="294"/>
      <c r="E64" s="294"/>
      <c r="F64" s="294"/>
      <c r="G64" s="427"/>
    </row>
    <row r="65" spans="2:7" hidden="1" outlineLevel="1" x14ac:dyDescent="0.3">
      <c r="B65" s="426"/>
      <c r="C65" s="292"/>
      <c r="D65" s="294"/>
      <c r="E65" s="294"/>
      <c r="F65" s="294"/>
      <c r="G65" s="427"/>
    </row>
    <row r="66" spans="2:7" ht="31.2" hidden="1" outlineLevel="1" x14ac:dyDescent="0.3">
      <c r="B66" s="428" t="s">
        <v>1343</v>
      </c>
      <c r="C66" s="429">
        <v>2020</v>
      </c>
      <c r="D66" s="429"/>
      <c r="E66" s="430"/>
      <c r="F66" s="430"/>
      <c r="G66" s="430"/>
    </row>
    <row r="67" spans="2:7" hidden="1" outlineLevel="1" x14ac:dyDescent="0.3">
      <c r="B67" s="431"/>
      <c r="C67" s="176"/>
      <c r="D67" s="267"/>
      <c r="E67" s="432"/>
      <c r="F67" s="179"/>
      <c r="G67" s="433"/>
    </row>
    <row r="68" spans="2:7" collapsed="1" x14ac:dyDescent="0.3"/>
    <row r="73" spans="2:7" hidden="1" x14ac:dyDescent="0.3">
      <c r="B73" s="373" t="s">
        <v>1275</v>
      </c>
      <c r="C73" s="180" t="s">
        <v>813</v>
      </c>
      <c r="D73" s="180">
        <v>0.4</v>
      </c>
      <c r="E73" s="179">
        <f>E11+E30</f>
        <v>720</v>
      </c>
      <c r="F73" s="179">
        <f t="shared" ref="F73:G73" si="0">F11+F30</f>
        <v>115.5</v>
      </c>
      <c r="G73" s="179">
        <f t="shared" si="0"/>
        <v>863.03856000000007</v>
      </c>
    </row>
    <row r="74" spans="2:7" hidden="1" x14ac:dyDescent="0.3">
      <c r="B74" s="373"/>
      <c r="C74" s="180"/>
      <c r="D74" s="302" t="s">
        <v>814</v>
      </c>
      <c r="E74" s="179">
        <v>0</v>
      </c>
      <c r="F74" s="179">
        <v>0</v>
      </c>
      <c r="G74" s="179">
        <v>0</v>
      </c>
    </row>
    <row r="75" spans="2:7" hidden="1" x14ac:dyDescent="0.3">
      <c r="B75" s="373"/>
      <c r="C75" s="180" t="s">
        <v>815</v>
      </c>
      <c r="D75" s="180">
        <v>0.4</v>
      </c>
      <c r="E75" s="179">
        <f>E45</f>
        <v>10</v>
      </c>
      <c r="F75" s="179">
        <f t="shared" ref="F75:G75" si="1">F45</f>
        <v>15</v>
      </c>
      <c r="G75" s="179">
        <f t="shared" si="1"/>
        <v>70.073560000000001</v>
      </c>
    </row>
    <row r="76" spans="2:7" hidden="1" x14ac:dyDescent="0.3">
      <c r="B76" s="373"/>
      <c r="C76" s="180"/>
      <c r="D76" s="180" t="s">
        <v>814</v>
      </c>
      <c r="E76" s="179">
        <v>0</v>
      </c>
      <c r="F76" s="179">
        <v>0</v>
      </c>
      <c r="G76" s="179">
        <v>0</v>
      </c>
    </row>
    <row r="77" spans="2:7" hidden="1" x14ac:dyDescent="0.3">
      <c r="B77" s="373"/>
      <c r="C77" s="158"/>
      <c r="D77" s="158"/>
      <c r="E77" s="158"/>
      <c r="F77" s="158"/>
      <c r="G77" s="164"/>
    </row>
    <row r="78" spans="2:7" hidden="1" x14ac:dyDescent="0.3">
      <c r="B78" s="373"/>
      <c r="C78" s="158"/>
      <c r="D78" s="158"/>
      <c r="E78" s="158"/>
      <c r="F78" s="158"/>
      <c r="G78" s="164"/>
    </row>
    <row r="79" spans="2:7" hidden="1" x14ac:dyDescent="0.3">
      <c r="B79" s="373" t="s">
        <v>1276</v>
      </c>
      <c r="C79" s="180" t="s">
        <v>813</v>
      </c>
      <c r="D79" s="180">
        <v>0.4</v>
      </c>
      <c r="E79" s="179">
        <f>'[8]Прил. 1 город 2020'!E190</f>
        <v>10607</v>
      </c>
      <c r="F79" s="179">
        <f>'[8]Прил. 1 город 2020'!F190</f>
        <v>2563.4499999999998</v>
      </c>
      <c r="G79" s="179">
        <f>'[8]Прил. 1 город 2020'!G190</f>
        <v>12462.596794000001</v>
      </c>
    </row>
    <row r="80" spans="2:7" hidden="1" x14ac:dyDescent="0.3">
      <c r="B80" s="261"/>
      <c r="C80" s="180"/>
      <c r="D80" s="302" t="s">
        <v>814</v>
      </c>
      <c r="E80" s="179">
        <f>'[8]Прил. 1 город 2020'!E191</f>
        <v>104.83</v>
      </c>
      <c r="F80" s="179">
        <f>'[8]Прил. 1 город 2020'!F191</f>
        <v>135</v>
      </c>
      <c r="G80" s="179">
        <f>'[8]Прил. 1 город 2020'!G191</f>
        <v>174.86075</v>
      </c>
    </row>
    <row r="81" spans="2:7" hidden="1" x14ac:dyDescent="0.3">
      <c r="B81" s="261"/>
      <c r="C81" s="180" t="s">
        <v>815</v>
      </c>
      <c r="D81" s="180">
        <v>0.4</v>
      </c>
      <c r="E81" s="179">
        <f>'[8]Прил. 1 город 2020'!E192</f>
        <v>3869</v>
      </c>
      <c r="F81" s="179">
        <f>'[8]Прил. 1 город 2020'!F192</f>
        <v>2650</v>
      </c>
      <c r="G81" s="179">
        <f>'[8]Прил. 1 город 2020'!G192</f>
        <v>7925.8171110000003</v>
      </c>
    </row>
    <row r="82" spans="2:7" hidden="1" x14ac:dyDescent="0.3">
      <c r="B82" s="261"/>
      <c r="C82" s="180"/>
      <c r="D82" s="180" t="s">
        <v>814</v>
      </c>
      <c r="E82" s="179">
        <f>'[8]Прил. 1 город 2020'!E193</f>
        <v>10653.5</v>
      </c>
      <c r="F82" s="179">
        <f>'[8]Прил. 1 город 2020'!F193</f>
        <v>4132</v>
      </c>
      <c r="G82" s="179">
        <f>'[8]Прил. 1 город 2020'!G193</f>
        <v>25988.530162000003</v>
      </c>
    </row>
    <row r="83" spans="2:7" hidden="1" x14ac:dyDescent="0.3">
      <c r="B83" s="261"/>
      <c r="C83" s="158"/>
      <c r="D83" s="158"/>
      <c r="E83" s="158"/>
      <c r="F83" s="158"/>
      <c r="G83" s="164"/>
    </row>
    <row r="84" spans="2:7" hidden="1" x14ac:dyDescent="0.3">
      <c r="B84" s="261"/>
      <c r="C84" s="158"/>
      <c r="D84" s="158"/>
      <c r="E84" s="158"/>
      <c r="F84" s="158"/>
      <c r="G84" s="164"/>
    </row>
    <row r="85" spans="2:7" hidden="1" x14ac:dyDescent="0.3">
      <c r="B85" s="261"/>
      <c r="C85" s="180" t="s">
        <v>813</v>
      </c>
      <c r="D85" s="180">
        <v>0.4</v>
      </c>
      <c r="E85" s="179">
        <f>E73+E79</f>
        <v>11327</v>
      </c>
      <c r="F85" s="179">
        <f t="shared" ref="F85:G85" si="2">F73+F79</f>
        <v>2678.95</v>
      </c>
      <c r="G85" s="179">
        <f t="shared" si="2"/>
        <v>13325.635354000002</v>
      </c>
    </row>
    <row r="86" spans="2:7" hidden="1" x14ac:dyDescent="0.3">
      <c r="B86" s="261"/>
      <c r="C86" s="180"/>
      <c r="D86" s="302" t="s">
        <v>814</v>
      </c>
      <c r="E86" s="179">
        <f t="shared" ref="E86:G88" si="3">E74+E80</f>
        <v>104.83</v>
      </c>
      <c r="F86" s="179">
        <f t="shared" si="3"/>
        <v>135</v>
      </c>
      <c r="G86" s="179">
        <f t="shared" si="3"/>
        <v>174.86075</v>
      </c>
    </row>
    <row r="87" spans="2:7" hidden="1" x14ac:dyDescent="0.3">
      <c r="B87" s="261"/>
      <c r="C87" s="180" t="s">
        <v>815</v>
      </c>
      <c r="D87" s="180">
        <v>0.4</v>
      </c>
      <c r="E87" s="179">
        <f t="shared" si="3"/>
        <v>3879</v>
      </c>
      <c r="F87" s="179">
        <f t="shared" si="3"/>
        <v>2665</v>
      </c>
      <c r="G87" s="179">
        <f t="shared" si="3"/>
        <v>7995.8906710000001</v>
      </c>
    </row>
    <row r="88" spans="2:7" hidden="1" x14ac:dyDescent="0.3">
      <c r="B88" s="261"/>
      <c r="C88" s="180"/>
      <c r="D88" s="180" t="s">
        <v>814</v>
      </c>
      <c r="E88" s="179">
        <f t="shared" si="3"/>
        <v>10653.5</v>
      </c>
      <c r="F88" s="179">
        <f t="shared" si="3"/>
        <v>4132</v>
      </c>
      <c r="G88" s="179">
        <f t="shared" si="3"/>
        <v>25988.530162000003</v>
      </c>
    </row>
    <row r="89" spans="2:7" hidden="1" x14ac:dyDescent="0.3"/>
  </sheetData>
  <mergeCells count="5">
    <mergeCell ref="A5:G5"/>
    <mergeCell ref="A1:G1"/>
    <mergeCell ref="A2:G2"/>
    <mergeCell ref="A3:G3"/>
    <mergeCell ref="A4:G4"/>
  </mergeCells>
  <printOptions horizontalCentered="1"/>
  <pageMargins left="0.51181102362204722" right="0.11811023622047245" top="0.35433070866141736" bottom="0.19685039370078741" header="0.31496062992125984" footer="0.31496062992125984"/>
  <pageSetup paperSize="9" scale="50" fitToHeight="0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view="pageBreakPreview" zoomScale="80" zoomScaleNormal="85" zoomScaleSheetLayoutView="80" workbookViewId="0">
      <selection activeCell="A4" sqref="A4:G4"/>
    </sheetView>
  </sheetViews>
  <sheetFormatPr defaultColWidth="8.88671875" defaultRowHeight="13.8" x14ac:dyDescent="0.3"/>
  <cols>
    <col min="1" max="1" width="4.88671875" style="434" customWidth="1"/>
    <col min="2" max="2" width="34.44140625" style="434" customWidth="1"/>
    <col min="3" max="6" width="21" style="434" customWidth="1"/>
    <col min="7" max="7" width="13.6640625" style="434" bestFit="1" customWidth="1"/>
    <col min="8" max="256" width="8.88671875" style="434"/>
    <col min="257" max="257" width="4.88671875" style="434" customWidth="1"/>
    <col min="258" max="258" width="34.44140625" style="434" customWidth="1"/>
    <col min="259" max="262" width="21" style="434" customWidth="1"/>
    <col min="263" max="263" width="13.6640625" style="434" bestFit="1" customWidth="1"/>
    <col min="264" max="512" width="8.88671875" style="434"/>
    <col min="513" max="513" width="4.88671875" style="434" customWidth="1"/>
    <col min="514" max="514" width="34.44140625" style="434" customWidth="1"/>
    <col min="515" max="518" width="21" style="434" customWidth="1"/>
    <col min="519" max="519" width="13.6640625" style="434" bestFit="1" customWidth="1"/>
    <col min="520" max="768" width="8.88671875" style="434"/>
    <col min="769" max="769" width="4.88671875" style="434" customWidth="1"/>
    <col min="770" max="770" width="34.44140625" style="434" customWidth="1"/>
    <col min="771" max="774" width="21" style="434" customWidth="1"/>
    <col min="775" max="775" width="13.6640625" style="434" bestFit="1" customWidth="1"/>
    <col min="776" max="1024" width="8.88671875" style="434"/>
    <col min="1025" max="1025" width="4.88671875" style="434" customWidth="1"/>
    <col min="1026" max="1026" width="34.44140625" style="434" customWidth="1"/>
    <col min="1027" max="1030" width="21" style="434" customWidth="1"/>
    <col min="1031" max="1031" width="13.6640625" style="434" bestFit="1" customWidth="1"/>
    <col min="1032" max="1280" width="8.88671875" style="434"/>
    <col min="1281" max="1281" width="4.88671875" style="434" customWidth="1"/>
    <col min="1282" max="1282" width="34.44140625" style="434" customWidth="1"/>
    <col min="1283" max="1286" width="21" style="434" customWidth="1"/>
    <col min="1287" max="1287" width="13.6640625" style="434" bestFit="1" customWidth="1"/>
    <col min="1288" max="1536" width="8.88671875" style="434"/>
    <col min="1537" max="1537" width="4.88671875" style="434" customWidth="1"/>
    <col min="1538" max="1538" width="34.44140625" style="434" customWidth="1"/>
    <col min="1539" max="1542" width="21" style="434" customWidth="1"/>
    <col min="1543" max="1543" width="13.6640625" style="434" bestFit="1" customWidth="1"/>
    <col min="1544" max="1792" width="8.88671875" style="434"/>
    <col min="1793" max="1793" width="4.88671875" style="434" customWidth="1"/>
    <col min="1794" max="1794" width="34.44140625" style="434" customWidth="1"/>
    <col min="1795" max="1798" width="21" style="434" customWidth="1"/>
    <col min="1799" max="1799" width="13.6640625" style="434" bestFit="1" customWidth="1"/>
    <col min="1800" max="2048" width="8.88671875" style="434"/>
    <col min="2049" max="2049" width="4.88671875" style="434" customWidth="1"/>
    <col min="2050" max="2050" width="34.44140625" style="434" customWidth="1"/>
    <col min="2051" max="2054" width="21" style="434" customWidth="1"/>
    <col min="2055" max="2055" width="13.6640625" style="434" bestFit="1" customWidth="1"/>
    <col min="2056" max="2304" width="8.88671875" style="434"/>
    <col min="2305" max="2305" width="4.88671875" style="434" customWidth="1"/>
    <col min="2306" max="2306" width="34.44140625" style="434" customWidth="1"/>
    <col min="2307" max="2310" width="21" style="434" customWidth="1"/>
    <col min="2311" max="2311" width="13.6640625" style="434" bestFit="1" customWidth="1"/>
    <col min="2312" max="2560" width="8.88671875" style="434"/>
    <col min="2561" max="2561" width="4.88671875" style="434" customWidth="1"/>
    <col min="2562" max="2562" width="34.44140625" style="434" customWidth="1"/>
    <col min="2563" max="2566" width="21" style="434" customWidth="1"/>
    <col min="2567" max="2567" width="13.6640625" style="434" bestFit="1" customWidth="1"/>
    <col min="2568" max="2816" width="8.88671875" style="434"/>
    <col min="2817" max="2817" width="4.88671875" style="434" customWidth="1"/>
    <col min="2818" max="2818" width="34.44140625" style="434" customWidth="1"/>
    <col min="2819" max="2822" width="21" style="434" customWidth="1"/>
    <col min="2823" max="2823" width="13.6640625" style="434" bestFit="1" customWidth="1"/>
    <col min="2824" max="3072" width="8.88671875" style="434"/>
    <col min="3073" max="3073" width="4.88671875" style="434" customWidth="1"/>
    <col min="3074" max="3074" width="34.44140625" style="434" customWidth="1"/>
    <col min="3075" max="3078" width="21" style="434" customWidth="1"/>
    <col min="3079" max="3079" width="13.6640625" style="434" bestFit="1" customWidth="1"/>
    <col min="3080" max="3328" width="8.88671875" style="434"/>
    <col min="3329" max="3329" width="4.88671875" style="434" customWidth="1"/>
    <col min="3330" max="3330" width="34.44140625" style="434" customWidth="1"/>
    <col min="3331" max="3334" width="21" style="434" customWidth="1"/>
    <col min="3335" max="3335" width="13.6640625" style="434" bestFit="1" customWidth="1"/>
    <col min="3336" max="3584" width="8.88671875" style="434"/>
    <col min="3585" max="3585" width="4.88671875" style="434" customWidth="1"/>
    <col min="3586" max="3586" width="34.44140625" style="434" customWidth="1"/>
    <col min="3587" max="3590" width="21" style="434" customWidth="1"/>
    <col min="3591" max="3591" width="13.6640625" style="434" bestFit="1" customWidth="1"/>
    <col min="3592" max="3840" width="8.88671875" style="434"/>
    <col min="3841" max="3841" width="4.88671875" style="434" customWidth="1"/>
    <col min="3842" max="3842" width="34.44140625" style="434" customWidth="1"/>
    <col min="3843" max="3846" width="21" style="434" customWidth="1"/>
    <col min="3847" max="3847" width="13.6640625" style="434" bestFit="1" customWidth="1"/>
    <col min="3848" max="4096" width="8.88671875" style="434"/>
    <col min="4097" max="4097" width="4.88671875" style="434" customWidth="1"/>
    <col min="4098" max="4098" width="34.44140625" style="434" customWidth="1"/>
    <col min="4099" max="4102" width="21" style="434" customWidth="1"/>
    <col min="4103" max="4103" width="13.6640625" style="434" bestFit="1" customWidth="1"/>
    <col min="4104" max="4352" width="8.88671875" style="434"/>
    <col min="4353" max="4353" width="4.88671875" style="434" customWidth="1"/>
    <col min="4354" max="4354" width="34.44140625" style="434" customWidth="1"/>
    <col min="4355" max="4358" width="21" style="434" customWidth="1"/>
    <col min="4359" max="4359" width="13.6640625" style="434" bestFit="1" customWidth="1"/>
    <col min="4360" max="4608" width="8.88671875" style="434"/>
    <col min="4609" max="4609" width="4.88671875" style="434" customWidth="1"/>
    <col min="4610" max="4610" width="34.44140625" style="434" customWidth="1"/>
    <col min="4611" max="4614" width="21" style="434" customWidth="1"/>
    <col min="4615" max="4615" width="13.6640625" style="434" bestFit="1" customWidth="1"/>
    <col min="4616" max="4864" width="8.88671875" style="434"/>
    <col min="4865" max="4865" width="4.88671875" style="434" customWidth="1"/>
    <col min="4866" max="4866" width="34.44140625" style="434" customWidth="1"/>
    <col min="4867" max="4870" width="21" style="434" customWidth="1"/>
    <col min="4871" max="4871" width="13.6640625" style="434" bestFit="1" customWidth="1"/>
    <col min="4872" max="5120" width="8.88671875" style="434"/>
    <col min="5121" max="5121" width="4.88671875" style="434" customWidth="1"/>
    <col min="5122" max="5122" width="34.44140625" style="434" customWidth="1"/>
    <col min="5123" max="5126" width="21" style="434" customWidth="1"/>
    <col min="5127" max="5127" width="13.6640625" style="434" bestFit="1" customWidth="1"/>
    <col min="5128" max="5376" width="8.88671875" style="434"/>
    <col min="5377" max="5377" width="4.88671875" style="434" customWidth="1"/>
    <col min="5378" max="5378" width="34.44140625" style="434" customWidth="1"/>
    <col min="5379" max="5382" width="21" style="434" customWidth="1"/>
    <col min="5383" max="5383" width="13.6640625" style="434" bestFit="1" customWidth="1"/>
    <col min="5384" max="5632" width="8.88671875" style="434"/>
    <col min="5633" max="5633" width="4.88671875" style="434" customWidth="1"/>
    <col min="5634" max="5634" width="34.44140625" style="434" customWidth="1"/>
    <col min="5635" max="5638" width="21" style="434" customWidth="1"/>
    <col min="5639" max="5639" width="13.6640625" style="434" bestFit="1" customWidth="1"/>
    <col min="5640" max="5888" width="8.88671875" style="434"/>
    <col min="5889" max="5889" width="4.88671875" style="434" customWidth="1"/>
    <col min="5890" max="5890" width="34.44140625" style="434" customWidth="1"/>
    <col min="5891" max="5894" width="21" style="434" customWidth="1"/>
    <col min="5895" max="5895" width="13.6640625" style="434" bestFit="1" customWidth="1"/>
    <col min="5896" max="6144" width="8.88671875" style="434"/>
    <col min="6145" max="6145" width="4.88671875" style="434" customWidth="1"/>
    <col min="6146" max="6146" width="34.44140625" style="434" customWidth="1"/>
    <col min="6147" max="6150" width="21" style="434" customWidth="1"/>
    <col min="6151" max="6151" width="13.6640625" style="434" bestFit="1" customWidth="1"/>
    <col min="6152" max="6400" width="8.88671875" style="434"/>
    <col min="6401" max="6401" width="4.88671875" style="434" customWidth="1"/>
    <col min="6402" max="6402" width="34.44140625" style="434" customWidth="1"/>
    <col min="6403" max="6406" width="21" style="434" customWidth="1"/>
    <col min="6407" max="6407" width="13.6640625" style="434" bestFit="1" customWidth="1"/>
    <col min="6408" max="6656" width="8.88671875" style="434"/>
    <col min="6657" max="6657" width="4.88671875" style="434" customWidth="1"/>
    <col min="6658" max="6658" width="34.44140625" style="434" customWidth="1"/>
    <col min="6659" max="6662" width="21" style="434" customWidth="1"/>
    <col min="6663" max="6663" width="13.6640625" style="434" bestFit="1" customWidth="1"/>
    <col min="6664" max="6912" width="8.88671875" style="434"/>
    <col min="6913" max="6913" width="4.88671875" style="434" customWidth="1"/>
    <col min="6914" max="6914" width="34.44140625" style="434" customWidth="1"/>
    <col min="6915" max="6918" width="21" style="434" customWidth="1"/>
    <col min="6919" max="6919" width="13.6640625" style="434" bestFit="1" customWidth="1"/>
    <col min="6920" max="7168" width="8.88671875" style="434"/>
    <col min="7169" max="7169" width="4.88671875" style="434" customWidth="1"/>
    <col min="7170" max="7170" width="34.44140625" style="434" customWidth="1"/>
    <col min="7171" max="7174" width="21" style="434" customWidth="1"/>
    <col min="7175" max="7175" width="13.6640625" style="434" bestFit="1" customWidth="1"/>
    <col min="7176" max="7424" width="8.88671875" style="434"/>
    <col min="7425" max="7425" width="4.88671875" style="434" customWidth="1"/>
    <col min="7426" max="7426" width="34.44140625" style="434" customWidth="1"/>
    <col min="7427" max="7430" width="21" style="434" customWidth="1"/>
    <col min="7431" max="7431" width="13.6640625" style="434" bestFit="1" customWidth="1"/>
    <col min="7432" max="7680" width="8.88671875" style="434"/>
    <col min="7681" max="7681" width="4.88671875" style="434" customWidth="1"/>
    <col min="7682" max="7682" width="34.44140625" style="434" customWidth="1"/>
    <col min="7683" max="7686" width="21" style="434" customWidth="1"/>
    <col min="7687" max="7687" width="13.6640625" style="434" bestFit="1" customWidth="1"/>
    <col min="7688" max="7936" width="8.88671875" style="434"/>
    <col min="7937" max="7937" width="4.88671875" style="434" customWidth="1"/>
    <col min="7938" max="7938" width="34.44140625" style="434" customWidth="1"/>
    <col min="7939" max="7942" width="21" style="434" customWidth="1"/>
    <col min="7943" max="7943" width="13.6640625" style="434" bestFit="1" customWidth="1"/>
    <col min="7944" max="8192" width="8.88671875" style="434"/>
    <col min="8193" max="8193" width="4.88671875" style="434" customWidth="1"/>
    <col min="8194" max="8194" width="34.44140625" style="434" customWidth="1"/>
    <col min="8195" max="8198" width="21" style="434" customWidth="1"/>
    <col min="8199" max="8199" width="13.6640625" style="434" bestFit="1" customWidth="1"/>
    <col min="8200" max="8448" width="8.88671875" style="434"/>
    <col min="8449" max="8449" width="4.88671875" style="434" customWidth="1"/>
    <col min="8450" max="8450" width="34.44140625" style="434" customWidth="1"/>
    <col min="8451" max="8454" width="21" style="434" customWidth="1"/>
    <col min="8455" max="8455" width="13.6640625" style="434" bestFit="1" customWidth="1"/>
    <col min="8456" max="8704" width="8.88671875" style="434"/>
    <col min="8705" max="8705" width="4.88671875" style="434" customWidth="1"/>
    <col min="8706" max="8706" width="34.44140625" style="434" customWidth="1"/>
    <col min="8707" max="8710" width="21" style="434" customWidth="1"/>
    <col min="8711" max="8711" width="13.6640625" style="434" bestFit="1" customWidth="1"/>
    <col min="8712" max="8960" width="8.88671875" style="434"/>
    <col min="8961" max="8961" width="4.88671875" style="434" customWidth="1"/>
    <col min="8962" max="8962" width="34.44140625" style="434" customWidth="1"/>
    <col min="8963" max="8966" width="21" style="434" customWidth="1"/>
    <col min="8967" max="8967" width="13.6640625" style="434" bestFit="1" customWidth="1"/>
    <col min="8968" max="9216" width="8.88671875" style="434"/>
    <col min="9217" max="9217" width="4.88671875" style="434" customWidth="1"/>
    <col min="9218" max="9218" width="34.44140625" style="434" customWidth="1"/>
    <col min="9219" max="9222" width="21" style="434" customWidth="1"/>
    <col min="9223" max="9223" width="13.6640625" style="434" bestFit="1" customWidth="1"/>
    <col min="9224" max="9472" width="8.88671875" style="434"/>
    <col min="9473" max="9473" width="4.88671875" style="434" customWidth="1"/>
    <col min="9474" max="9474" width="34.44140625" style="434" customWidth="1"/>
    <col min="9475" max="9478" width="21" style="434" customWidth="1"/>
    <col min="9479" max="9479" width="13.6640625" style="434" bestFit="1" customWidth="1"/>
    <col min="9480" max="9728" width="8.88671875" style="434"/>
    <col min="9729" max="9729" width="4.88671875" style="434" customWidth="1"/>
    <col min="9730" max="9730" width="34.44140625" style="434" customWidth="1"/>
    <col min="9731" max="9734" width="21" style="434" customWidth="1"/>
    <col min="9735" max="9735" width="13.6640625" style="434" bestFit="1" customWidth="1"/>
    <col min="9736" max="9984" width="8.88671875" style="434"/>
    <col min="9985" max="9985" width="4.88671875" style="434" customWidth="1"/>
    <col min="9986" max="9986" width="34.44140625" style="434" customWidth="1"/>
    <col min="9987" max="9990" width="21" style="434" customWidth="1"/>
    <col min="9991" max="9991" width="13.6640625" style="434" bestFit="1" customWidth="1"/>
    <col min="9992" max="10240" width="8.88671875" style="434"/>
    <col min="10241" max="10241" width="4.88671875" style="434" customWidth="1"/>
    <col min="10242" max="10242" width="34.44140625" style="434" customWidth="1"/>
    <col min="10243" max="10246" width="21" style="434" customWidth="1"/>
    <col min="10247" max="10247" width="13.6640625" style="434" bestFit="1" customWidth="1"/>
    <col min="10248" max="10496" width="8.88671875" style="434"/>
    <col min="10497" max="10497" width="4.88671875" style="434" customWidth="1"/>
    <col min="10498" max="10498" width="34.44140625" style="434" customWidth="1"/>
    <col min="10499" max="10502" width="21" style="434" customWidth="1"/>
    <col min="10503" max="10503" width="13.6640625" style="434" bestFit="1" customWidth="1"/>
    <col min="10504" max="10752" width="8.88671875" style="434"/>
    <col min="10753" max="10753" width="4.88671875" style="434" customWidth="1"/>
    <col min="10754" max="10754" width="34.44140625" style="434" customWidth="1"/>
    <col min="10755" max="10758" width="21" style="434" customWidth="1"/>
    <col min="10759" max="10759" width="13.6640625" style="434" bestFit="1" customWidth="1"/>
    <col min="10760" max="11008" width="8.88671875" style="434"/>
    <col min="11009" max="11009" width="4.88671875" style="434" customWidth="1"/>
    <col min="11010" max="11010" width="34.44140625" style="434" customWidth="1"/>
    <col min="11011" max="11014" width="21" style="434" customWidth="1"/>
    <col min="11015" max="11015" width="13.6640625" style="434" bestFit="1" customWidth="1"/>
    <col min="11016" max="11264" width="8.88671875" style="434"/>
    <col min="11265" max="11265" width="4.88671875" style="434" customWidth="1"/>
    <col min="11266" max="11266" width="34.44140625" style="434" customWidth="1"/>
    <col min="11267" max="11270" width="21" style="434" customWidth="1"/>
    <col min="11271" max="11271" width="13.6640625" style="434" bestFit="1" customWidth="1"/>
    <col min="11272" max="11520" width="8.88671875" style="434"/>
    <col min="11521" max="11521" width="4.88671875" style="434" customWidth="1"/>
    <col min="11522" max="11522" width="34.44140625" style="434" customWidth="1"/>
    <col min="11523" max="11526" width="21" style="434" customWidth="1"/>
    <col min="11527" max="11527" width="13.6640625" style="434" bestFit="1" customWidth="1"/>
    <col min="11528" max="11776" width="8.88671875" style="434"/>
    <col min="11777" max="11777" width="4.88671875" style="434" customWidth="1"/>
    <col min="11778" max="11778" width="34.44140625" style="434" customWidth="1"/>
    <col min="11779" max="11782" width="21" style="434" customWidth="1"/>
    <col min="11783" max="11783" width="13.6640625" style="434" bestFit="1" customWidth="1"/>
    <col min="11784" max="12032" width="8.88671875" style="434"/>
    <col min="12033" max="12033" width="4.88671875" style="434" customWidth="1"/>
    <col min="12034" max="12034" width="34.44140625" style="434" customWidth="1"/>
    <col min="12035" max="12038" width="21" style="434" customWidth="1"/>
    <col min="12039" max="12039" width="13.6640625" style="434" bestFit="1" customWidth="1"/>
    <col min="12040" max="12288" width="8.88671875" style="434"/>
    <col min="12289" max="12289" width="4.88671875" style="434" customWidth="1"/>
    <col min="12290" max="12290" width="34.44140625" style="434" customWidth="1"/>
    <col min="12291" max="12294" width="21" style="434" customWidth="1"/>
    <col min="12295" max="12295" width="13.6640625" style="434" bestFit="1" customWidth="1"/>
    <col min="12296" max="12544" width="8.88671875" style="434"/>
    <col min="12545" max="12545" width="4.88671875" style="434" customWidth="1"/>
    <col min="12546" max="12546" width="34.44140625" style="434" customWidth="1"/>
    <col min="12547" max="12550" width="21" style="434" customWidth="1"/>
    <col min="12551" max="12551" width="13.6640625" style="434" bestFit="1" customWidth="1"/>
    <col min="12552" max="12800" width="8.88671875" style="434"/>
    <col min="12801" max="12801" width="4.88671875" style="434" customWidth="1"/>
    <col min="12802" max="12802" width="34.44140625" style="434" customWidth="1"/>
    <col min="12803" max="12806" width="21" style="434" customWidth="1"/>
    <col min="12807" max="12807" width="13.6640625" style="434" bestFit="1" customWidth="1"/>
    <col min="12808" max="13056" width="8.88671875" style="434"/>
    <col min="13057" max="13057" width="4.88671875" style="434" customWidth="1"/>
    <col min="13058" max="13058" width="34.44140625" style="434" customWidth="1"/>
    <col min="13059" max="13062" width="21" style="434" customWidth="1"/>
    <col min="13063" max="13063" width="13.6640625" style="434" bestFit="1" customWidth="1"/>
    <col min="13064" max="13312" width="8.88671875" style="434"/>
    <col min="13313" max="13313" width="4.88671875" style="434" customWidth="1"/>
    <col min="13314" max="13314" width="34.44140625" style="434" customWidth="1"/>
    <col min="13315" max="13318" width="21" style="434" customWidth="1"/>
    <col min="13319" max="13319" width="13.6640625" style="434" bestFit="1" customWidth="1"/>
    <col min="13320" max="13568" width="8.88671875" style="434"/>
    <col min="13569" max="13569" width="4.88671875" style="434" customWidth="1"/>
    <col min="13570" max="13570" width="34.44140625" style="434" customWidth="1"/>
    <col min="13571" max="13574" width="21" style="434" customWidth="1"/>
    <col min="13575" max="13575" width="13.6640625" style="434" bestFit="1" customWidth="1"/>
    <col min="13576" max="13824" width="8.88671875" style="434"/>
    <col min="13825" max="13825" width="4.88671875" style="434" customWidth="1"/>
    <col min="13826" max="13826" width="34.44140625" style="434" customWidth="1"/>
    <col min="13827" max="13830" width="21" style="434" customWidth="1"/>
    <col min="13831" max="13831" width="13.6640625" style="434" bestFit="1" customWidth="1"/>
    <col min="13832" max="14080" width="8.88671875" style="434"/>
    <col min="14081" max="14081" width="4.88671875" style="434" customWidth="1"/>
    <col min="14082" max="14082" width="34.44140625" style="434" customWidth="1"/>
    <col min="14083" max="14086" width="21" style="434" customWidth="1"/>
    <col min="14087" max="14087" width="13.6640625" style="434" bestFit="1" customWidth="1"/>
    <col min="14088" max="14336" width="8.88671875" style="434"/>
    <col min="14337" max="14337" width="4.88671875" style="434" customWidth="1"/>
    <col min="14338" max="14338" width="34.44140625" style="434" customWidth="1"/>
    <col min="14339" max="14342" width="21" style="434" customWidth="1"/>
    <col min="14343" max="14343" width="13.6640625" style="434" bestFit="1" customWidth="1"/>
    <col min="14344" max="14592" width="8.88671875" style="434"/>
    <col min="14593" max="14593" width="4.88671875" style="434" customWidth="1"/>
    <col min="14594" max="14594" width="34.44140625" style="434" customWidth="1"/>
    <col min="14595" max="14598" width="21" style="434" customWidth="1"/>
    <col min="14599" max="14599" width="13.6640625" style="434" bestFit="1" customWidth="1"/>
    <col min="14600" max="14848" width="8.88671875" style="434"/>
    <col min="14849" max="14849" width="4.88671875" style="434" customWidth="1"/>
    <col min="14850" max="14850" width="34.44140625" style="434" customWidth="1"/>
    <col min="14851" max="14854" width="21" style="434" customWidth="1"/>
    <col min="14855" max="14855" width="13.6640625" style="434" bestFit="1" customWidth="1"/>
    <col min="14856" max="15104" width="8.88671875" style="434"/>
    <col min="15105" max="15105" width="4.88671875" style="434" customWidth="1"/>
    <col min="15106" max="15106" width="34.44140625" style="434" customWidth="1"/>
    <col min="15107" max="15110" width="21" style="434" customWidth="1"/>
    <col min="15111" max="15111" width="13.6640625" style="434" bestFit="1" customWidth="1"/>
    <col min="15112" max="15360" width="8.88671875" style="434"/>
    <col min="15361" max="15361" width="4.88671875" style="434" customWidth="1"/>
    <col min="15362" max="15362" width="34.44140625" style="434" customWidth="1"/>
    <col min="15363" max="15366" width="21" style="434" customWidth="1"/>
    <col min="15367" max="15367" width="13.6640625" style="434" bestFit="1" customWidth="1"/>
    <col min="15368" max="15616" width="8.88671875" style="434"/>
    <col min="15617" max="15617" width="4.88671875" style="434" customWidth="1"/>
    <col min="15618" max="15618" width="34.44140625" style="434" customWidth="1"/>
    <col min="15619" max="15622" width="21" style="434" customWidth="1"/>
    <col min="15623" max="15623" width="13.6640625" style="434" bestFit="1" customWidth="1"/>
    <col min="15624" max="15872" width="8.88671875" style="434"/>
    <col min="15873" max="15873" width="4.88671875" style="434" customWidth="1"/>
    <col min="15874" max="15874" width="34.44140625" style="434" customWidth="1"/>
    <col min="15875" max="15878" width="21" style="434" customWidth="1"/>
    <col min="15879" max="15879" width="13.6640625" style="434" bestFit="1" customWidth="1"/>
    <col min="15880" max="16128" width="8.88671875" style="434"/>
    <col min="16129" max="16129" width="4.88671875" style="434" customWidth="1"/>
    <col min="16130" max="16130" width="34.44140625" style="434" customWidth="1"/>
    <col min="16131" max="16134" width="21" style="434" customWidth="1"/>
    <col min="16135" max="16135" width="13.6640625" style="434" bestFit="1" customWidth="1"/>
    <col min="16136" max="16384" width="8.88671875" style="434"/>
  </cols>
  <sheetData>
    <row r="1" spans="1:6" ht="111" customHeight="1" x14ac:dyDescent="0.3">
      <c r="D1" s="668" t="s">
        <v>1350</v>
      </c>
      <c r="E1" s="668"/>
      <c r="F1" s="668"/>
    </row>
    <row r="3" spans="1:6" ht="59.25" customHeight="1" x14ac:dyDescent="0.3">
      <c r="A3" s="669" t="s">
        <v>1351</v>
      </c>
      <c r="B3" s="669"/>
      <c r="C3" s="669"/>
      <c r="D3" s="669"/>
      <c r="E3" s="669"/>
      <c r="F3" s="669"/>
    </row>
    <row r="4" spans="1:6" ht="15.75" customHeight="1" x14ac:dyDescent="0.3">
      <c r="A4" s="670"/>
      <c r="B4" s="671"/>
      <c r="C4" s="671"/>
      <c r="D4" s="671"/>
      <c r="E4" s="671"/>
      <c r="F4" s="672"/>
    </row>
    <row r="5" spans="1:6" ht="30.75" customHeight="1" x14ac:dyDescent="0.3">
      <c r="A5" s="673" t="s">
        <v>1352</v>
      </c>
      <c r="B5" s="673" t="s">
        <v>1344</v>
      </c>
      <c r="C5" s="673" t="s">
        <v>1353</v>
      </c>
      <c r="D5" s="673"/>
      <c r="E5" s="673"/>
      <c r="F5" s="673" t="s">
        <v>1354</v>
      </c>
    </row>
    <row r="6" spans="1:6" ht="61.5" customHeight="1" x14ac:dyDescent="0.3">
      <c r="A6" s="673"/>
      <c r="B6" s="673"/>
      <c r="C6" s="435" t="s">
        <v>1355</v>
      </c>
      <c r="D6" s="435" t="s">
        <v>1345</v>
      </c>
      <c r="E6" s="435" t="s">
        <v>1346</v>
      </c>
      <c r="F6" s="673"/>
    </row>
    <row r="7" spans="1:6" s="437" customFormat="1" ht="12" x14ac:dyDescent="0.25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</row>
    <row r="8" spans="1:6" s="443" customFormat="1" ht="73.5" customHeight="1" x14ac:dyDescent="0.3">
      <c r="A8" s="438" t="s">
        <v>0</v>
      </c>
      <c r="B8" s="439" t="s">
        <v>1347</v>
      </c>
      <c r="C8" s="440">
        <v>8930.2800000000007</v>
      </c>
      <c r="D8" s="441">
        <v>634</v>
      </c>
      <c r="E8" s="442">
        <v>19023.669999999998</v>
      </c>
      <c r="F8" s="442">
        <v>14085.615141955835</v>
      </c>
    </row>
    <row r="9" spans="1:6" s="443" customFormat="1" ht="42.75" customHeight="1" x14ac:dyDescent="0.3">
      <c r="A9" s="438" t="s">
        <v>1</v>
      </c>
      <c r="B9" s="439" t="s">
        <v>1356</v>
      </c>
      <c r="C9" s="440">
        <v>20120.72</v>
      </c>
      <c r="D9" s="441">
        <v>634</v>
      </c>
      <c r="E9" s="442">
        <v>19023.669999999998</v>
      </c>
      <c r="F9" s="442">
        <v>31736.151419558362</v>
      </c>
    </row>
    <row r="10" spans="1:6" ht="115.2" x14ac:dyDescent="0.3">
      <c r="A10" s="444" t="s">
        <v>1357</v>
      </c>
      <c r="B10" s="439" t="s">
        <v>1348</v>
      </c>
      <c r="C10" s="445"/>
      <c r="D10" s="445"/>
      <c r="E10" s="445"/>
      <c r="F10" s="445" t="s">
        <v>24</v>
      </c>
    </row>
    <row r="11" spans="1:6" s="447" customFormat="1" ht="115.2" x14ac:dyDescent="0.3">
      <c r="A11" s="438" t="s">
        <v>1358</v>
      </c>
      <c r="B11" s="439" t="s">
        <v>1349</v>
      </c>
      <c r="C11" s="446"/>
      <c r="D11" s="446"/>
      <c r="E11" s="446"/>
      <c r="F11" s="446" t="s">
        <v>24</v>
      </c>
    </row>
    <row r="12" spans="1:6" s="447" customFormat="1" ht="30.6" customHeight="1" x14ac:dyDescent="0.3">
      <c r="A12" s="667"/>
      <c r="B12" s="667"/>
      <c r="C12" s="667"/>
      <c r="D12" s="667"/>
      <c r="E12" s="667"/>
      <c r="F12" s="667"/>
    </row>
    <row r="13" spans="1:6" x14ac:dyDescent="0.3">
      <c r="C13" s="448"/>
      <c r="D13" s="449"/>
      <c r="E13" s="448"/>
    </row>
    <row r="14" spans="1:6" x14ac:dyDescent="0.3">
      <c r="C14" s="448"/>
    </row>
  </sheetData>
  <mergeCells count="8">
    <mergeCell ref="A12:F12"/>
    <mergeCell ref="D1:F1"/>
    <mergeCell ref="A3:F3"/>
    <mergeCell ref="A4:F4"/>
    <mergeCell ref="A5:A6"/>
    <mergeCell ref="B5:B6"/>
    <mergeCell ref="C5:E5"/>
    <mergeCell ref="F5:F6"/>
  </mergeCells>
  <pageMargins left="0.7" right="0.7" top="0.75" bottom="0.75" header="0.3" footer="0.3"/>
  <pageSetup paperSize="9" scale="6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view="pageBreakPreview" zoomScale="80" zoomScaleNormal="85" zoomScaleSheetLayoutView="80" workbookViewId="0">
      <selection activeCell="F9" sqref="F9"/>
    </sheetView>
  </sheetViews>
  <sheetFormatPr defaultColWidth="8.88671875" defaultRowHeight="13.8" x14ac:dyDescent="0.3"/>
  <cols>
    <col min="1" max="1" width="4.88671875" style="434" customWidth="1"/>
    <col min="2" max="2" width="34.44140625" style="434" customWidth="1"/>
    <col min="3" max="6" width="21" style="434" customWidth="1"/>
    <col min="7" max="7" width="13.6640625" style="434" bestFit="1" customWidth="1"/>
    <col min="8" max="256" width="8.88671875" style="434"/>
    <col min="257" max="257" width="4.88671875" style="434" customWidth="1"/>
    <col min="258" max="258" width="34.44140625" style="434" customWidth="1"/>
    <col min="259" max="262" width="21" style="434" customWidth="1"/>
    <col min="263" max="263" width="13.6640625" style="434" bestFit="1" customWidth="1"/>
    <col min="264" max="512" width="8.88671875" style="434"/>
    <col min="513" max="513" width="4.88671875" style="434" customWidth="1"/>
    <col min="514" max="514" width="34.44140625" style="434" customWidth="1"/>
    <col min="515" max="518" width="21" style="434" customWidth="1"/>
    <col min="519" max="519" width="13.6640625" style="434" bestFit="1" customWidth="1"/>
    <col min="520" max="768" width="8.88671875" style="434"/>
    <col min="769" max="769" width="4.88671875" style="434" customWidth="1"/>
    <col min="770" max="770" width="34.44140625" style="434" customWidth="1"/>
    <col min="771" max="774" width="21" style="434" customWidth="1"/>
    <col min="775" max="775" width="13.6640625" style="434" bestFit="1" customWidth="1"/>
    <col min="776" max="1024" width="8.88671875" style="434"/>
    <col min="1025" max="1025" width="4.88671875" style="434" customWidth="1"/>
    <col min="1026" max="1026" width="34.44140625" style="434" customWidth="1"/>
    <col min="1027" max="1030" width="21" style="434" customWidth="1"/>
    <col min="1031" max="1031" width="13.6640625" style="434" bestFit="1" customWidth="1"/>
    <col min="1032" max="1280" width="8.88671875" style="434"/>
    <col min="1281" max="1281" width="4.88671875" style="434" customWidth="1"/>
    <col min="1282" max="1282" width="34.44140625" style="434" customWidth="1"/>
    <col min="1283" max="1286" width="21" style="434" customWidth="1"/>
    <col min="1287" max="1287" width="13.6640625" style="434" bestFit="1" customWidth="1"/>
    <col min="1288" max="1536" width="8.88671875" style="434"/>
    <col min="1537" max="1537" width="4.88671875" style="434" customWidth="1"/>
    <col min="1538" max="1538" width="34.44140625" style="434" customWidth="1"/>
    <col min="1539" max="1542" width="21" style="434" customWidth="1"/>
    <col min="1543" max="1543" width="13.6640625" style="434" bestFit="1" customWidth="1"/>
    <col min="1544" max="1792" width="8.88671875" style="434"/>
    <col min="1793" max="1793" width="4.88671875" style="434" customWidth="1"/>
    <col min="1794" max="1794" width="34.44140625" style="434" customWidth="1"/>
    <col min="1795" max="1798" width="21" style="434" customWidth="1"/>
    <col min="1799" max="1799" width="13.6640625" style="434" bestFit="1" customWidth="1"/>
    <col min="1800" max="2048" width="8.88671875" style="434"/>
    <col min="2049" max="2049" width="4.88671875" style="434" customWidth="1"/>
    <col min="2050" max="2050" width="34.44140625" style="434" customWidth="1"/>
    <col min="2051" max="2054" width="21" style="434" customWidth="1"/>
    <col min="2055" max="2055" width="13.6640625" style="434" bestFit="1" customWidth="1"/>
    <col min="2056" max="2304" width="8.88671875" style="434"/>
    <col min="2305" max="2305" width="4.88671875" style="434" customWidth="1"/>
    <col min="2306" max="2306" width="34.44140625" style="434" customWidth="1"/>
    <col min="2307" max="2310" width="21" style="434" customWidth="1"/>
    <col min="2311" max="2311" width="13.6640625" style="434" bestFit="1" customWidth="1"/>
    <col min="2312" max="2560" width="8.88671875" style="434"/>
    <col min="2561" max="2561" width="4.88671875" style="434" customWidth="1"/>
    <col min="2562" max="2562" width="34.44140625" style="434" customWidth="1"/>
    <col min="2563" max="2566" width="21" style="434" customWidth="1"/>
    <col min="2567" max="2567" width="13.6640625" style="434" bestFit="1" customWidth="1"/>
    <col min="2568" max="2816" width="8.88671875" style="434"/>
    <col min="2817" max="2817" width="4.88671875" style="434" customWidth="1"/>
    <col min="2818" max="2818" width="34.44140625" style="434" customWidth="1"/>
    <col min="2819" max="2822" width="21" style="434" customWidth="1"/>
    <col min="2823" max="2823" width="13.6640625" style="434" bestFit="1" customWidth="1"/>
    <col min="2824" max="3072" width="8.88671875" style="434"/>
    <col min="3073" max="3073" width="4.88671875" style="434" customWidth="1"/>
    <col min="3074" max="3074" width="34.44140625" style="434" customWidth="1"/>
    <col min="3075" max="3078" width="21" style="434" customWidth="1"/>
    <col min="3079" max="3079" width="13.6640625" style="434" bestFit="1" customWidth="1"/>
    <col min="3080" max="3328" width="8.88671875" style="434"/>
    <col min="3329" max="3329" width="4.88671875" style="434" customWidth="1"/>
    <col min="3330" max="3330" width="34.44140625" style="434" customWidth="1"/>
    <col min="3331" max="3334" width="21" style="434" customWidth="1"/>
    <col min="3335" max="3335" width="13.6640625" style="434" bestFit="1" customWidth="1"/>
    <col min="3336" max="3584" width="8.88671875" style="434"/>
    <col min="3585" max="3585" width="4.88671875" style="434" customWidth="1"/>
    <col min="3586" max="3586" width="34.44140625" style="434" customWidth="1"/>
    <col min="3587" max="3590" width="21" style="434" customWidth="1"/>
    <col min="3591" max="3591" width="13.6640625" style="434" bestFit="1" customWidth="1"/>
    <col min="3592" max="3840" width="8.88671875" style="434"/>
    <col min="3841" max="3841" width="4.88671875" style="434" customWidth="1"/>
    <col min="3842" max="3842" width="34.44140625" style="434" customWidth="1"/>
    <col min="3843" max="3846" width="21" style="434" customWidth="1"/>
    <col min="3847" max="3847" width="13.6640625" style="434" bestFit="1" customWidth="1"/>
    <col min="3848" max="4096" width="8.88671875" style="434"/>
    <col min="4097" max="4097" width="4.88671875" style="434" customWidth="1"/>
    <col min="4098" max="4098" width="34.44140625" style="434" customWidth="1"/>
    <col min="4099" max="4102" width="21" style="434" customWidth="1"/>
    <col min="4103" max="4103" width="13.6640625" style="434" bestFit="1" customWidth="1"/>
    <col min="4104" max="4352" width="8.88671875" style="434"/>
    <col min="4353" max="4353" width="4.88671875" style="434" customWidth="1"/>
    <col min="4354" max="4354" width="34.44140625" style="434" customWidth="1"/>
    <col min="4355" max="4358" width="21" style="434" customWidth="1"/>
    <col min="4359" max="4359" width="13.6640625" style="434" bestFit="1" customWidth="1"/>
    <col min="4360" max="4608" width="8.88671875" style="434"/>
    <col min="4609" max="4609" width="4.88671875" style="434" customWidth="1"/>
    <col min="4610" max="4610" width="34.44140625" style="434" customWidth="1"/>
    <col min="4611" max="4614" width="21" style="434" customWidth="1"/>
    <col min="4615" max="4615" width="13.6640625" style="434" bestFit="1" customWidth="1"/>
    <col min="4616" max="4864" width="8.88671875" style="434"/>
    <col min="4865" max="4865" width="4.88671875" style="434" customWidth="1"/>
    <col min="4866" max="4866" width="34.44140625" style="434" customWidth="1"/>
    <col min="4867" max="4870" width="21" style="434" customWidth="1"/>
    <col min="4871" max="4871" width="13.6640625" style="434" bestFit="1" customWidth="1"/>
    <col min="4872" max="5120" width="8.88671875" style="434"/>
    <col min="5121" max="5121" width="4.88671875" style="434" customWidth="1"/>
    <col min="5122" max="5122" width="34.44140625" style="434" customWidth="1"/>
    <col min="5123" max="5126" width="21" style="434" customWidth="1"/>
    <col min="5127" max="5127" width="13.6640625" style="434" bestFit="1" customWidth="1"/>
    <col min="5128" max="5376" width="8.88671875" style="434"/>
    <col min="5377" max="5377" width="4.88671875" style="434" customWidth="1"/>
    <col min="5378" max="5378" width="34.44140625" style="434" customWidth="1"/>
    <col min="5379" max="5382" width="21" style="434" customWidth="1"/>
    <col min="5383" max="5383" width="13.6640625" style="434" bestFit="1" customWidth="1"/>
    <col min="5384" max="5632" width="8.88671875" style="434"/>
    <col min="5633" max="5633" width="4.88671875" style="434" customWidth="1"/>
    <col min="5634" max="5634" width="34.44140625" style="434" customWidth="1"/>
    <col min="5635" max="5638" width="21" style="434" customWidth="1"/>
    <col min="5639" max="5639" width="13.6640625" style="434" bestFit="1" customWidth="1"/>
    <col min="5640" max="5888" width="8.88671875" style="434"/>
    <col min="5889" max="5889" width="4.88671875" style="434" customWidth="1"/>
    <col min="5890" max="5890" width="34.44140625" style="434" customWidth="1"/>
    <col min="5891" max="5894" width="21" style="434" customWidth="1"/>
    <col min="5895" max="5895" width="13.6640625" style="434" bestFit="1" customWidth="1"/>
    <col min="5896" max="6144" width="8.88671875" style="434"/>
    <col min="6145" max="6145" width="4.88671875" style="434" customWidth="1"/>
    <col min="6146" max="6146" width="34.44140625" style="434" customWidth="1"/>
    <col min="6147" max="6150" width="21" style="434" customWidth="1"/>
    <col min="6151" max="6151" width="13.6640625" style="434" bestFit="1" customWidth="1"/>
    <col min="6152" max="6400" width="8.88671875" style="434"/>
    <col min="6401" max="6401" width="4.88671875" style="434" customWidth="1"/>
    <col min="6402" max="6402" width="34.44140625" style="434" customWidth="1"/>
    <col min="6403" max="6406" width="21" style="434" customWidth="1"/>
    <col min="6407" max="6407" width="13.6640625" style="434" bestFit="1" customWidth="1"/>
    <col min="6408" max="6656" width="8.88671875" style="434"/>
    <col min="6657" max="6657" width="4.88671875" style="434" customWidth="1"/>
    <col min="6658" max="6658" width="34.44140625" style="434" customWidth="1"/>
    <col min="6659" max="6662" width="21" style="434" customWidth="1"/>
    <col min="6663" max="6663" width="13.6640625" style="434" bestFit="1" customWidth="1"/>
    <col min="6664" max="6912" width="8.88671875" style="434"/>
    <col min="6913" max="6913" width="4.88671875" style="434" customWidth="1"/>
    <col min="6914" max="6914" width="34.44140625" style="434" customWidth="1"/>
    <col min="6915" max="6918" width="21" style="434" customWidth="1"/>
    <col min="6919" max="6919" width="13.6640625" style="434" bestFit="1" customWidth="1"/>
    <col min="6920" max="7168" width="8.88671875" style="434"/>
    <col min="7169" max="7169" width="4.88671875" style="434" customWidth="1"/>
    <col min="7170" max="7170" width="34.44140625" style="434" customWidth="1"/>
    <col min="7171" max="7174" width="21" style="434" customWidth="1"/>
    <col min="7175" max="7175" width="13.6640625" style="434" bestFit="1" customWidth="1"/>
    <col min="7176" max="7424" width="8.88671875" style="434"/>
    <col min="7425" max="7425" width="4.88671875" style="434" customWidth="1"/>
    <col min="7426" max="7426" width="34.44140625" style="434" customWidth="1"/>
    <col min="7427" max="7430" width="21" style="434" customWidth="1"/>
    <col min="7431" max="7431" width="13.6640625" style="434" bestFit="1" customWidth="1"/>
    <col min="7432" max="7680" width="8.88671875" style="434"/>
    <col min="7681" max="7681" width="4.88671875" style="434" customWidth="1"/>
    <col min="7682" max="7682" width="34.44140625" style="434" customWidth="1"/>
    <col min="7683" max="7686" width="21" style="434" customWidth="1"/>
    <col min="7687" max="7687" width="13.6640625" style="434" bestFit="1" customWidth="1"/>
    <col min="7688" max="7936" width="8.88671875" style="434"/>
    <col min="7937" max="7937" width="4.88671875" style="434" customWidth="1"/>
    <col min="7938" max="7938" width="34.44140625" style="434" customWidth="1"/>
    <col min="7939" max="7942" width="21" style="434" customWidth="1"/>
    <col min="7943" max="7943" width="13.6640625" style="434" bestFit="1" customWidth="1"/>
    <col min="7944" max="8192" width="8.88671875" style="434"/>
    <col min="8193" max="8193" width="4.88671875" style="434" customWidth="1"/>
    <col min="8194" max="8194" width="34.44140625" style="434" customWidth="1"/>
    <col min="8195" max="8198" width="21" style="434" customWidth="1"/>
    <col min="8199" max="8199" width="13.6640625" style="434" bestFit="1" customWidth="1"/>
    <col min="8200" max="8448" width="8.88671875" style="434"/>
    <col min="8449" max="8449" width="4.88671875" style="434" customWidth="1"/>
    <col min="8450" max="8450" width="34.44140625" style="434" customWidth="1"/>
    <col min="8451" max="8454" width="21" style="434" customWidth="1"/>
    <col min="8455" max="8455" width="13.6640625" style="434" bestFit="1" customWidth="1"/>
    <col min="8456" max="8704" width="8.88671875" style="434"/>
    <col min="8705" max="8705" width="4.88671875" style="434" customWidth="1"/>
    <col min="8706" max="8706" width="34.44140625" style="434" customWidth="1"/>
    <col min="8707" max="8710" width="21" style="434" customWidth="1"/>
    <col min="8711" max="8711" width="13.6640625" style="434" bestFit="1" customWidth="1"/>
    <col min="8712" max="8960" width="8.88671875" style="434"/>
    <col min="8961" max="8961" width="4.88671875" style="434" customWidth="1"/>
    <col min="8962" max="8962" width="34.44140625" style="434" customWidth="1"/>
    <col min="8963" max="8966" width="21" style="434" customWidth="1"/>
    <col min="8967" max="8967" width="13.6640625" style="434" bestFit="1" customWidth="1"/>
    <col min="8968" max="9216" width="8.88671875" style="434"/>
    <col min="9217" max="9217" width="4.88671875" style="434" customWidth="1"/>
    <col min="9218" max="9218" width="34.44140625" style="434" customWidth="1"/>
    <col min="9219" max="9222" width="21" style="434" customWidth="1"/>
    <col min="9223" max="9223" width="13.6640625" style="434" bestFit="1" customWidth="1"/>
    <col min="9224" max="9472" width="8.88671875" style="434"/>
    <col min="9473" max="9473" width="4.88671875" style="434" customWidth="1"/>
    <col min="9474" max="9474" width="34.44140625" style="434" customWidth="1"/>
    <col min="9475" max="9478" width="21" style="434" customWidth="1"/>
    <col min="9479" max="9479" width="13.6640625" style="434" bestFit="1" customWidth="1"/>
    <col min="9480" max="9728" width="8.88671875" style="434"/>
    <col min="9729" max="9729" width="4.88671875" style="434" customWidth="1"/>
    <col min="9730" max="9730" width="34.44140625" style="434" customWidth="1"/>
    <col min="9731" max="9734" width="21" style="434" customWidth="1"/>
    <col min="9735" max="9735" width="13.6640625" style="434" bestFit="1" customWidth="1"/>
    <col min="9736" max="9984" width="8.88671875" style="434"/>
    <col min="9985" max="9985" width="4.88671875" style="434" customWidth="1"/>
    <col min="9986" max="9986" width="34.44140625" style="434" customWidth="1"/>
    <col min="9987" max="9990" width="21" style="434" customWidth="1"/>
    <col min="9991" max="9991" width="13.6640625" style="434" bestFit="1" customWidth="1"/>
    <col min="9992" max="10240" width="8.88671875" style="434"/>
    <col min="10241" max="10241" width="4.88671875" style="434" customWidth="1"/>
    <col min="10242" max="10242" width="34.44140625" style="434" customWidth="1"/>
    <col min="10243" max="10246" width="21" style="434" customWidth="1"/>
    <col min="10247" max="10247" width="13.6640625" style="434" bestFit="1" customWidth="1"/>
    <col min="10248" max="10496" width="8.88671875" style="434"/>
    <col min="10497" max="10497" width="4.88671875" style="434" customWidth="1"/>
    <col min="10498" max="10498" width="34.44140625" style="434" customWidth="1"/>
    <col min="10499" max="10502" width="21" style="434" customWidth="1"/>
    <col min="10503" max="10503" width="13.6640625" style="434" bestFit="1" customWidth="1"/>
    <col min="10504" max="10752" width="8.88671875" style="434"/>
    <col min="10753" max="10753" width="4.88671875" style="434" customWidth="1"/>
    <col min="10754" max="10754" width="34.44140625" style="434" customWidth="1"/>
    <col min="10755" max="10758" width="21" style="434" customWidth="1"/>
    <col min="10759" max="10759" width="13.6640625" style="434" bestFit="1" customWidth="1"/>
    <col min="10760" max="11008" width="8.88671875" style="434"/>
    <col min="11009" max="11009" width="4.88671875" style="434" customWidth="1"/>
    <col min="11010" max="11010" width="34.44140625" style="434" customWidth="1"/>
    <col min="11011" max="11014" width="21" style="434" customWidth="1"/>
    <col min="11015" max="11015" width="13.6640625" style="434" bestFit="1" customWidth="1"/>
    <col min="11016" max="11264" width="8.88671875" style="434"/>
    <col min="11265" max="11265" width="4.88671875" style="434" customWidth="1"/>
    <col min="11266" max="11266" width="34.44140625" style="434" customWidth="1"/>
    <col min="11267" max="11270" width="21" style="434" customWidth="1"/>
    <col min="11271" max="11271" width="13.6640625" style="434" bestFit="1" customWidth="1"/>
    <col min="11272" max="11520" width="8.88671875" style="434"/>
    <col min="11521" max="11521" width="4.88671875" style="434" customWidth="1"/>
    <col min="11522" max="11522" width="34.44140625" style="434" customWidth="1"/>
    <col min="11523" max="11526" width="21" style="434" customWidth="1"/>
    <col min="11527" max="11527" width="13.6640625" style="434" bestFit="1" customWidth="1"/>
    <col min="11528" max="11776" width="8.88671875" style="434"/>
    <col min="11777" max="11777" width="4.88671875" style="434" customWidth="1"/>
    <col min="11778" max="11778" width="34.44140625" style="434" customWidth="1"/>
    <col min="11779" max="11782" width="21" style="434" customWidth="1"/>
    <col min="11783" max="11783" width="13.6640625" style="434" bestFit="1" customWidth="1"/>
    <col min="11784" max="12032" width="8.88671875" style="434"/>
    <col min="12033" max="12033" width="4.88671875" style="434" customWidth="1"/>
    <col min="12034" max="12034" width="34.44140625" style="434" customWidth="1"/>
    <col min="12035" max="12038" width="21" style="434" customWidth="1"/>
    <col min="12039" max="12039" width="13.6640625" style="434" bestFit="1" customWidth="1"/>
    <col min="12040" max="12288" width="8.88671875" style="434"/>
    <col min="12289" max="12289" width="4.88671875" style="434" customWidth="1"/>
    <col min="12290" max="12290" width="34.44140625" style="434" customWidth="1"/>
    <col min="12291" max="12294" width="21" style="434" customWidth="1"/>
    <col min="12295" max="12295" width="13.6640625" style="434" bestFit="1" customWidth="1"/>
    <col min="12296" max="12544" width="8.88671875" style="434"/>
    <col min="12545" max="12545" width="4.88671875" style="434" customWidth="1"/>
    <col min="12546" max="12546" width="34.44140625" style="434" customWidth="1"/>
    <col min="12547" max="12550" width="21" style="434" customWidth="1"/>
    <col min="12551" max="12551" width="13.6640625" style="434" bestFit="1" customWidth="1"/>
    <col min="12552" max="12800" width="8.88671875" style="434"/>
    <col min="12801" max="12801" width="4.88671875" style="434" customWidth="1"/>
    <col min="12802" max="12802" width="34.44140625" style="434" customWidth="1"/>
    <col min="12803" max="12806" width="21" style="434" customWidth="1"/>
    <col min="12807" max="12807" width="13.6640625" style="434" bestFit="1" customWidth="1"/>
    <col min="12808" max="13056" width="8.88671875" style="434"/>
    <col min="13057" max="13057" width="4.88671875" style="434" customWidth="1"/>
    <col min="13058" max="13058" width="34.44140625" style="434" customWidth="1"/>
    <col min="13059" max="13062" width="21" style="434" customWidth="1"/>
    <col min="13063" max="13063" width="13.6640625" style="434" bestFit="1" customWidth="1"/>
    <col min="13064" max="13312" width="8.88671875" style="434"/>
    <col min="13313" max="13313" width="4.88671875" style="434" customWidth="1"/>
    <col min="13314" max="13314" width="34.44140625" style="434" customWidth="1"/>
    <col min="13315" max="13318" width="21" style="434" customWidth="1"/>
    <col min="13319" max="13319" width="13.6640625" style="434" bestFit="1" customWidth="1"/>
    <col min="13320" max="13568" width="8.88671875" style="434"/>
    <col min="13569" max="13569" width="4.88671875" style="434" customWidth="1"/>
    <col min="13570" max="13570" width="34.44140625" style="434" customWidth="1"/>
    <col min="13571" max="13574" width="21" style="434" customWidth="1"/>
    <col min="13575" max="13575" width="13.6640625" style="434" bestFit="1" customWidth="1"/>
    <col min="13576" max="13824" width="8.88671875" style="434"/>
    <col min="13825" max="13825" width="4.88671875" style="434" customWidth="1"/>
    <col min="13826" max="13826" width="34.44140625" style="434" customWidth="1"/>
    <col min="13827" max="13830" width="21" style="434" customWidth="1"/>
    <col min="13831" max="13831" width="13.6640625" style="434" bestFit="1" customWidth="1"/>
    <col min="13832" max="14080" width="8.88671875" style="434"/>
    <col min="14081" max="14081" width="4.88671875" style="434" customWidth="1"/>
    <col min="14082" max="14082" width="34.44140625" style="434" customWidth="1"/>
    <col min="14083" max="14086" width="21" style="434" customWidth="1"/>
    <col min="14087" max="14087" width="13.6640625" style="434" bestFit="1" customWidth="1"/>
    <col min="14088" max="14336" width="8.88671875" style="434"/>
    <col min="14337" max="14337" width="4.88671875" style="434" customWidth="1"/>
    <col min="14338" max="14338" width="34.44140625" style="434" customWidth="1"/>
    <col min="14339" max="14342" width="21" style="434" customWidth="1"/>
    <col min="14343" max="14343" width="13.6640625" style="434" bestFit="1" customWidth="1"/>
    <col min="14344" max="14592" width="8.88671875" style="434"/>
    <col min="14593" max="14593" width="4.88671875" style="434" customWidth="1"/>
    <col min="14594" max="14594" width="34.44140625" style="434" customWidth="1"/>
    <col min="14595" max="14598" width="21" style="434" customWidth="1"/>
    <col min="14599" max="14599" width="13.6640625" style="434" bestFit="1" customWidth="1"/>
    <col min="14600" max="14848" width="8.88671875" style="434"/>
    <col min="14849" max="14849" width="4.88671875" style="434" customWidth="1"/>
    <col min="14850" max="14850" width="34.44140625" style="434" customWidth="1"/>
    <col min="14851" max="14854" width="21" style="434" customWidth="1"/>
    <col min="14855" max="14855" width="13.6640625" style="434" bestFit="1" customWidth="1"/>
    <col min="14856" max="15104" width="8.88671875" style="434"/>
    <col min="15105" max="15105" width="4.88671875" style="434" customWidth="1"/>
    <col min="15106" max="15106" width="34.44140625" style="434" customWidth="1"/>
    <col min="15107" max="15110" width="21" style="434" customWidth="1"/>
    <col min="15111" max="15111" width="13.6640625" style="434" bestFit="1" customWidth="1"/>
    <col min="15112" max="15360" width="8.88671875" style="434"/>
    <col min="15361" max="15361" width="4.88671875" style="434" customWidth="1"/>
    <col min="15362" max="15362" width="34.44140625" style="434" customWidth="1"/>
    <col min="15363" max="15366" width="21" style="434" customWidth="1"/>
    <col min="15367" max="15367" width="13.6640625" style="434" bestFit="1" customWidth="1"/>
    <col min="15368" max="15616" width="8.88671875" style="434"/>
    <col min="15617" max="15617" width="4.88671875" style="434" customWidth="1"/>
    <col min="15618" max="15618" width="34.44140625" style="434" customWidth="1"/>
    <col min="15619" max="15622" width="21" style="434" customWidth="1"/>
    <col min="15623" max="15623" width="13.6640625" style="434" bestFit="1" customWidth="1"/>
    <col min="15624" max="15872" width="8.88671875" style="434"/>
    <col min="15873" max="15873" width="4.88671875" style="434" customWidth="1"/>
    <col min="15874" max="15874" width="34.44140625" style="434" customWidth="1"/>
    <col min="15875" max="15878" width="21" style="434" customWidth="1"/>
    <col min="15879" max="15879" width="13.6640625" style="434" bestFit="1" customWidth="1"/>
    <col min="15880" max="16128" width="8.88671875" style="434"/>
    <col min="16129" max="16129" width="4.88671875" style="434" customWidth="1"/>
    <col min="16130" max="16130" width="34.44140625" style="434" customWidth="1"/>
    <col min="16131" max="16134" width="21" style="434" customWidth="1"/>
    <col min="16135" max="16135" width="13.6640625" style="434" bestFit="1" customWidth="1"/>
    <col min="16136" max="16384" width="8.88671875" style="434"/>
  </cols>
  <sheetData>
    <row r="1" spans="1:6" ht="111" customHeight="1" x14ac:dyDescent="0.3">
      <c r="D1" s="668" t="s">
        <v>1350</v>
      </c>
      <c r="E1" s="668"/>
      <c r="F1" s="668"/>
    </row>
    <row r="3" spans="1:6" ht="59.25" customHeight="1" x14ac:dyDescent="0.3">
      <c r="A3" s="669" t="s">
        <v>1359</v>
      </c>
      <c r="B3" s="669"/>
      <c r="C3" s="669"/>
      <c r="D3" s="669"/>
      <c r="E3" s="669"/>
      <c r="F3" s="669"/>
    </row>
    <row r="4" spans="1:6" ht="15.75" customHeight="1" x14ac:dyDescent="0.3">
      <c r="A4" s="670"/>
      <c r="B4" s="671"/>
      <c r="C4" s="671"/>
      <c r="D4" s="671"/>
      <c r="E4" s="671"/>
      <c r="F4" s="672"/>
    </row>
    <row r="5" spans="1:6" ht="36" customHeight="1" x14ac:dyDescent="0.3">
      <c r="A5" s="673" t="s">
        <v>1352</v>
      </c>
      <c r="B5" s="673" t="s">
        <v>1344</v>
      </c>
      <c r="C5" s="673" t="s">
        <v>1353</v>
      </c>
      <c r="D5" s="673"/>
      <c r="E5" s="673"/>
      <c r="F5" s="673" t="s">
        <v>1354</v>
      </c>
    </row>
    <row r="6" spans="1:6" ht="61.5" customHeight="1" x14ac:dyDescent="0.3">
      <c r="A6" s="673"/>
      <c r="B6" s="673"/>
      <c r="C6" s="435" t="s">
        <v>1355</v>
      </c>
      <c r="D6" s="435" t="s">
        <v>1345</v>
      </c>
      <c r="E6" s="435" t="s">
        <v>1346</v>
      </c>
      <c r="F6" s="673"/>
    </row>
    <row r="7" spans="1:6" s="437" customFormat="1" ht="12" x14ac:dyDescent="0.25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</row>
    <row r="8" spans="1:6" s="443" customFormat="1" ht="73.5" customHeight="1" x14ac:dyDescent="0.3">
      <c r="A8" s="438" t="s">
        <v>0</v>
      </c>
      <c r="B8" s="439" t="s">
        <v>1347</v>
      </c>
      <c r="C8" s="440">
        <v>8214.7800000000007</v>
      </c>
      <c r="D8" s="441">
        <v>644</v>
      </c>
      <c r="E8" s="442">
        <v>19118</v>
      </c>
      <c r="F8" s="442">
        <v>12755.869565217392</v>
      </c>
    </row>
    <row r="9" spans="1:6" s="443" customFormat="1" ht="43.2" x14ac:dyDescent="0.3">
      <c r="A9" s="438" t="s">
        <v>1</v>
      </c>
      <c r="B9" s="439" t="s">
        <v>1356</v>
      </c>
      <c r="C9" s="440">
        <v>19113.150000000001</v>
      </c>
      <c r="D9" s="441">
        <v>644</v>
      </c>
      <c r="E9" s="442">
        <v>19118</v>
      </c>
      <c r="F9" s="442">
        <v>29678.804347826088</v>
      </c>
    </row>
    <row r="10" spans="1:6" ht="115.2" x14ac:dyDescent="0.3">
      <c r="A10" s="438" t="s">
        <v>1357</v>
      </c>
      <c r="B10" s="439" t="s">
        <v>1348</v>
      </c>
      <c r="C10" s="445" t="s">
        <v>24</v>
      </c>
      <c r="D10" s="445" t="s">
        <v>24</v>
      </c>
      <c r="E10" s="445" t="s">
        <v>24</v>
      </c>
      <c r="F10" s="445" t="s">
        <v>24</v>
      </c>
    </row>
    <row r="11" spans="1:6" s="447" customFormat="1" ht="115.2" x14ac:dyDescent="0.3">
      <c r="A11" s="438" t="s">
        <v>1358</v>
      </c>
      <c r="B11" s="439" t="s">
        <v>1349</v>
      </c>
      <c r="C11" s="446" t="s">
        <v>24</v>
      </c>
      <c r="D11" s="446" t="s">
        <v>24</v>
      </c>
      <c r="E11" s="446" t="s">
        <v>24</v>
      </c>
      <c r="F11" s="446" t="s">
        <v>24</v>
      </c>
    </row>
    <row r="12" spans="1:6" s="447" customFormat="1" ht="30.6" customHeight="1" x14ac:dyDescent="0.3">
      <c r="A12" s="667"/>
      <c r="B12" s="667"/>
      <c r="C12" s="667"/>
      <c r="D12" s="667"/>
      <c r="E12" s="667"/>
      <c r="F12" s="667"/>
    </row>
    <row r="13" spans="1:6" x14ac:dyDescent="0.3">
      <c r="C13" s="448"/>
      <c r="D13" s="449"/>
      <c r="E13" s="448"/>
    </row>
    <row r="14" spans="1:6" x14ac:dyDescent="0.3">
      <c r="C14" s="448"/>
    </row>
  </sheetData>
  <mergeCells count="8">
    <mergeCell ref="A12:F12"/>
    <mergeCell ref="D1:F1"/>
    <mergeCell ref="A3:F3"/>
    <mergeCell ref="A4:F4"/>
    <mergeCell ref="A5:A6"/>
    <mergeCell ref="B5:B6"/>
    <mergeCell ref="C5:E5"/>
    <mergeCell ref="F5:F6"/>
  </mergeCells>
  <pageMargins left="0.7" right="0.7" top="0.75" bottom="0.75" header="0.3" footer="0.3"/>
  <pageSetup paperSize="9" scale="6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view="pageBreakPreview" topLeftCell="A7" zoomScale="85" zoomScaleNormal="85" zoomScaleSheetLayoutView="85" workbookViewId="0">
      <selection activeCell="F18" sqref="F18"/>
    </sheetView>
  </sheetViews>
  <sheetFormatPr defaultColWidth="8.88671875" defaultRowHeight="13.8" x14ac:dyDescent="0.3"/>
  <cols>
    <col min="1" max="1" width="4.88671875" style="434" customWidth="1"/>
    <col min="2" max="2" width="34.44140625" style="434" customWidth="1"/>
    <col min="3" max="6" width="21" style="434" customWidth="1"/>
    <col min="7" max="7" width="13.6640625" style="434" bestFit="1" customWidth="1"/>
    <col min="8" max="256" width="8.88671875" style="434"/>
    <col min="257" max="257" width="4.88671875" style="434" customWidth="1"/>
    <col min="258" max="258" width="34.44140625" style="434" customWidth="1"/>
    <col min="259" max="262" width="21" style="434" customWidth="1"/>
    <col min="263" max="263" width="13.6640625" style="434" bestFit="1" customWidth="1"/>
    <col min="264" max="512" width="8.88671875" style="434"/>
    <col min="513" max="513" width="4.88671875" style="434" customWidth="1"/>
    <col min="514" max="514" width="34.44140625" style="434" customWidth="1"/>
    <col min="515" max="518" width="21" style="434" customWidth="1"/>
    <col min="519" max="519" width="13.6640625" style="434" bestFit="1" customWidth="1"/>
    <col min="520" max="768" width="8.88671875" style="434"/>
    <col min="769" max="769" width="4.88671875" style="434" customWidth="1"/>
    <col min="770" max="770" width="34.44140625" style="434" customWidth="1"/>
    <col min="771" max="774" width="21" style="434" customWidth="1"/>
    <col min="775" max="775" width="13.6640625" style="434" bestFit="1" customWidth="1"/>
    <col min="776" max="1024" width="8.88671875" style="434"/>
    <col min="1025" max="1025" width="4.88671875" style="434" customWidth="1"/>
    <col min="1026" max="1026" width="34.44140625" style="434" customWidth="1"/>
    <col min="1027" max="1030" width="21" style="434" customWidth="1"/>
    <col min="1031" max="1031" width="13.6640625" style="434" bestFit="1" customWidth="1"/>
    <col min="1032" max="1280" width="8.88671875" style="434"/>
    <col min="1281" max="1281" width="4.88671875" style="434" customWidth="1"/>
    <col min="1282" max="1282" width="34.44140625" style="434" customWidth="1"/>
    <col min="1283" max="1286" width="21" style="434" customWidth="1"/>
    <col min="1287" max="1287" width="13.6640625" style="434" bestFit="1" customWidth="1"/>
    <col min="1288" max="1536" width="8.88671875" style="434"/>
    <col min="1537" max="1537" width="4.88671875" style="434" customWidth="1"/>
    <col min="1538" max="1538" width="34.44140625" style="434" customWidth="1"/>
    <col min="1539" max="1542" width="21" style="434" customWidth="1"/>
    <col min="1543" max="1543" width="13.6640625" style="434" bestFit="1" customWidth="1"/>
    <col min="1544" max="1792" width="8.88671875" style="434"/>
    <col min="1793" max="1793" width="4.88671875" style="434" customWidth="1"/>
    <col min="1794" max="1794" width="34.44140625" style="434" customWidth="1"/>
    <col min="1795" max="1798" width="21" style="434" customWidth="1"/>
    <col min="1799" max="1799" width="13.6640625" style="434" bestFit="1" customWidth="1"/>
    <col min="1800" max="2048" width="8.88671875" style="434"/>
    <col min="2049" max="2049" width="4.88671875" style="434" customWidth="1"/>
    <col min="2050" max="2050" width="34.44140625" style="434" customWidth="1"/>
    <col min="2051" max="2054" width="21" style="434" customWidth="1"/>
    <col min="2055" max="2055" width="13.6640625" style="434" bestFit="1" customWidth="1"/>
    <col min="2056" max="2304" width="8.88671875" style="434"/>
    <col min="2305" max="2305" width="4.88671875" style="434" customWidth="1"/>
    <col min="2306" max="2306" width="34.44140625" style="434" customWidth="1"/>
    <col min="2307" max="2310" width="21" style="434" customWidth="1"/>
    <col min="2311" max="2311" width="13.6640625" style="434" bestFit="1" customWidth="1"/>
    <col min="2312" max="2560" width="8.88671875" style="434"/>
    <col min="2561" max="2561" width="4.88671875" style="434" customWidth="1"/>
    <col min="2562" max="2562" width="34.44140625" style="434" customWidth="1"/>
    <col min="2563" max="2566" width="21" style="434" customWidth="1"/>
    <col min="2567" max="2567" width="13.6640625" style="434" bestFit="1" customWidth="1"/>
    <col min="2568" max="2816" width="8.88671875" style="434"/>
    <col min="2817" max="2817" width="4.88671875" style="434" customWidth="1"/>
    <col min="2818" max="2818" width="34.44140625" style="434" customWidth="1"/>
    <col min="2819" max="2822" width="21" style="434" customWidth="1"/>
    <col min="2823" max="2823" width="13.6640625" style="434" bestFit="1" customWidth="1"/>
    <col min="2824" max="3072" width="8.88671875" style="434"/>
    <col min="3073" max="3073" width="4.88671875" style="434" customWidth="1"/>
    <col min="3074" max="3074" width="34.44140625" style="434" customWidth="1"/>
    <col min="3075" max="3078" width="21" style="434" customWidth="1"/>
    <col min="3079" max="3079" width="13.6640625" style="434" bestFit="1" customWidth="1"/>
    <col min="3080" max="3328" width="8.88671875" style="434"/>
    <col min="3329" max="3329" width="4.88671875" style="434" customWidth="1"/>
    <col min="3330" max="3330" width="34.44140625" style="434" customWidth="1"/>
    <col min="3331" max="3334" width="21" style="434" customWidth="1"/>
    <col min="3335" max="3335" width="13.6640625" style="434" bestFit="1" customWidth="1"/>
    <col min="3336" max="3584" width="8.88671875" style="434"/>
    <col min="3585" max="3585" width="4.88671875" style="434" customWidth="1"/>
    <col min="3586" max="3586" width="34.44140625" style="434" customWidth="1"/>
    <col min="3587" max="3590" width="21" style="434" customWidth="1"/>
    <col min="3591" max="3591" width="13.6640625" style="434" bestFit="1" customWidth="1"/>
    <col min="3592" max="3840" width="8.88671875" style="434"/>
    <col min="3841" max="3841" width="4.88671875" style="434" customWidth="1"/>
    <col min="3842" max="3842" width="34.44140625" style="434" customWidth="1"/>
    <col min="3843" max="3846" width="21" style="434" customWidth="1"/>
    <col min="3847" max="3847" width="13.6640625" style="434" bestFit="1" customWidth="1"/>
    <col min="3848" max="4096" width="8.88671875" style="434"/>
    <col min="4097" max="4097" width="4.88671875" style="434" customWidth="1"/>
    <col min="4098" max="4098" width="34.44140625" style="434" customWidth="1"/>
    <col min="4099" max="4102" width="21" style="434" customWidth="1"/>
    <col min="4103" max="4103" width="13.6640625" style="434" bestFit="1" customWidth="1"/>
    <col min="4104" max="4352" width="8.88671875" style="434"/>
    <col min="4353" max="4353" width="4.88671875" style="434" customWidth="1"/>
    <col min="4354" max="4354" width="34.44140625" style="434" customWidth="1"/>
    <col min="4355" max="4358" width="21" style="434" customWidth="1"/>
    <col min="4359" max="4359" width="13.6640625" style="434" bestFit="1" customWidth="1"/>
    <col min="4360" max="4608" width="8.88671875" style="434"/>
    <col min="4609" max="4609" width="4.88671875" style="434" customWidth="1"/>
    <col min="4610" max="4610" width="34.44140625" style="434" customWidth="1"/>
    <col min="4611" max="4614" width="21" style="434" customWidth="1"/>
    <col min="4615" max="4615" width="13.6640625" style="434" bestFit="1" customWidth="1"/>
    <col min="4616" max="4864" width="8.88671875" style="434"/>
    <col min="4865" max="4865" width="4.88671875" style="434" customWidth="1"/>
    <col min="4866" max="4866" width="34.44140625" style="434" customWidth="1"/>
    <col min="4867" max="4870" width="21" style="434" customWidth="1"/>
    <col min="4871" max="4871" width="13.6640625" style="434" bestFit="1" customWidth="1"/>
    <col min="4872" max="5120" width="8.88671875" style="434"/>
    <col min="5121" max="5121" width="4.88671875" style="434" customWidth="1"/>
    <col min="5122" max="5122" width="34.44140625" style="434" customWidth="1"/>
    <col min="5123" max="5126" width="21" style="434" customWidth="1"/>
    <col min="5127" max="5127" width="13.6640625" style="434" bestFit="1" customWidth="1"/>
    <col min="5128" max="5376" width="8.88671875" style="434"/>
    <col min="5377" max="5377" width="4.88671875" style="434" customWidth="1"/>
    <col min="5378" max="5378" width="34.44140625" style="434" customWidth="1"/>
    <col min="5379" max="5382" width="21" style="434" customWidth="1"/>
    <col min="5383" max="5383" width="13.6640625" style="434" bestFit="1" customWidth="1"/>
    <col min="5384" max="5632" width="8.88671875" style="434"/>
    <col min="5633" max="5633" width="4.88671875" style="434" customWidth="1"/>
    <col min="5634" max="5634" width="34.44140625" style="434" customWidth="1"/>
    <col min="5635" max="5638" width="21" style="434" customWidth="1"/>
    <col min="5639" max="5639" width="13.6640625" style="434" bestFit="1" customWidth="1"/>
    <col min="5640" max="5888" width="8.88671875" style="434"/>
    <col min="5889" max="5889" width="4.88671875" style="434" customWidth="1"/>
    <col min="5890" max="5890" width="34.44140625" style="434" customWidth="1"/>
    <col min="5891" max="5894" width="21" style="434" customWidth="1"/>
    <col min="5895" max="5895" width="13.6640625" style="434" bestFit="1" customWidth="1"/>
    <col min="5896" max="6144" width="8.88671875" style="434"/>
    <col min="6145" max="6145" width="4.88671875" style="434" customWidth="1"/>
    <col min="6146" max="6146" width="34.44140625" style="434" customWidth="1"/>
    <col min="6147" max="6150" width="21" style="434" customWidth="1"/>
    <col min="6151" max="6151" width="13.6640625" style="434" bestFit="1" customWidth="1"/>
    <col min="6152" max="6400" width="8.88671875" style="434"/>
    <col min="6401" max="6401" width="4.88671875" style="434" customWidth="1"/>
    <col min="6402" max="6402" width="34.44140625" style="434" customWidth="1"/>
    <col min="6403" max="6406" width="21" style="434" customWidth="1"/>
    <col min="6407" max="6407" width="13.6640625" style="434" bestFit="1" customWidth="1"/>
    <col min="6408" max="6656" width="8.88671875" style="434"/>
    <col min="6657" max="6657" width="4.88671875" style="434" customWidth="1"/>
    <col min="6658" max="6658" width="34.44140625" style="434" customWidth="1"/>
    <col min="6659" max="6662" width="21" style="434" customWidth="1"/>
    <col min="6663" max="6663" width="13.6640625" style="434" bestFit="1" customWidth="1"/>
    <col min="6664" max="6912" width="8.88671875" style="434"/>
    <col min="6913" max="6913" width="4.88671875" style="434" customWidth="1"/>
    <col min="6914" max="6914" width="34.44140625" style="434" customWidth="1"/>
    <col min="6915" max="6918" width="21" style="434" customWidth="1"/>
    <col min="6919" max="6919" width="13.6640625" style="434" bestFit="1" customWidth="1"/>
    <col min="6920" max="7168" width="8.88671875" style="434"/>
    <col min="7169" max="7169" width="4.88671875" style="434" customWidth="1"/>
    <col min="7170" max="7170" width="34.44140625" style="434" customWidth="1"/>
    <col min="7171" max="7174" width="21" style="434" customWidth="1"/>
    <col min="7175" max="7175" width="13.6640625" style="434" bestFit="1" customWidth="1"/>
    <col min="7176" max="7424" width="8.88671875" style="434"/>
    <col min="7425" max="7425" width="4.88671875" style="434" customWidth="1"/>
    <col min="7426" max="7426" width="34.44140625" style="434" customWidth="1"/>
    <col min="7427" max="7430" width="21" style="434" customWidth="1"/>
    <col min="7431" max="7431" width="13.6640625" style="434" bestFit="1" customWidth="1"/>
    <col min="7432" max="7680" width="8.88671875" style="434"/>
    <col min="7681" max="7681" width="4.88671875" style="434" customWidth="1"/>
    <col min="7682" max="7682" width="34.44140625" style="434" customWidth="1"/>
    <col min="7683" max="7686" width="21" style="434" customWidth="1"/>
    <col min="7687" max="7687" width="13.6640625" style="434" bestFit="1" customWidth="1"/>
    <col min="7688" max="7936" width="8.88671875" style="434"/>
    <col min="7937" max="7937" width="4.88671875" style="434" customWidth="1"/>
    <col min="7938" max="7938" width="34.44140625" style="434" customWidth="1"/>
    <col min="7939" max="7942" width="21" style="434" customWidth="1"/>
    <col min="7943" max="7943" width="13.6640625" style="434" bestFit="1" customWidth="1"/>
    <col min="7944" max="8192" width="8.88671875" style="434"/>
    <col min="8193" max="8193" width="4.88671875" style="434" customWidth="1"/>
    <col min="8194" max="8194" width="34.44140625" style="434" customWidth="1"/>
    <col min="8195" max="8198" width="21" style="434" customWidth="1"/>
    <col min="8199" max="8199" width="13.6640625" style="434" bestFit="1" customWidth="1"/>
    <col min="8200" max="8448" width="8.88671875" style="434"/>
    <col min="8449" max="8449" width="4.88671875" style="434" customWidth="1"/>
    <col min="8450" max="8450" width="34.44140625" style="434" customWidth="1"/>
    <col min="8451" max="8454" width="21" style="434" customWidth="1"/>
    <col min="8455" max="8455" width="13.6640625" style="434" bestFit="1" customWidth="1"/>
    <col min="8456" max="8704" width="8.88671875" style="434"/>
    <col min="8705" max="8705" width="4.88671875" style="434" customWidth="1"/>
    <col min="8706" max="8706" width="34.44140625" style="434" customWidth="1"/>
    <col min="8707" max="8710" width="21" style="434" customWidth="1"/>
    <col min="8711" max="8711" width="13.6640625" style="434" bestFit="1" customWidth="1"/>
    <col min="8712" max="8960" width="8.88671875" style="434"/>
    <col min="8961" max="8961" width="4.88671875" style="434" customWidth="1"/>
    <col min="8962" max="8962" width="34.44140625" style="434" customWidth="1"/>
    <col min="8963" max="8966" width="21" style="434" customWidth="1"/>
    <col min="8967" max="8967" width="13.6640625" style="434" bestFit="1" customWidth="1"/>
    <col min="8968" max="9216" width="8.88671875" style="434"/>
    <col min="9217" max="9217" width="4.88671875" style="434" customWidth="1"/>
    <col min="9218" max="9218" width="34.44140625" style="434" customWidth="1"/>
    <col min="9219" max="9222" width="21" style="434" customWidth="1"/>
    <col min="9223" max="9223" width="13.6640625" style="434" bestFit="1" customWidth="1"/>
    <col min="9224" max="9472" width="8.88671875" style="434"/>
    <col min="9473" max="9473" width="4.88671875" style="434" customWidth="1"/>
    <col min="9474" max="9474" width="34.44140625" style="434" customWidth="1"/>
    <col min="9475" max="9478" width="21" style="434" customWidth="1"/>
    <col min="9479" max="9479" width="13.6640625" style="434" bestFit="1" customWidth="1"/>
    <col min="9480" max="9728" width="8.88671875" style="434"/>
    <col min="9729" max="9729" width="4.88671875" style="434" customWidth="1"/>
    <col min="9730" max="9730" width="34.44140625" style="434" customWidth="1"/>
    <col min="9731" max="9734" width="21" style="434" customWidth="1"/>
    <col min="9735" max="9735" width="13.6640625" style="434" bestFit="1" customWidth="1"/>
    <col min="9736" max="9984" width="8.88671875" style="434"/>
    <col min="9985" max="9985" width="4.88671875" style="434" customWidth="1"/>
    <col min="9986" max="9986" width="34.44140625" style="434" customWidth="1"/>
    <col min="9987" max="9990" width="21" style="434" customWidth="1"/>
    <col min="9991" max="9991" width="13.6640625" style="434" bestFit="1" customWidth="1"/>
    <col min="9992" max="10240" width="8.88671875" style="434"/>
    <col min="10241" max="10241" width="4.88671875" style="434" customWidth="1"/>
    <col min="10242" max="10242" width="34.44140625" style="434" customWidth="1"/>
    <col min="10243" max="10246" width="21" style="434" customWidth="1"/>
    <col min="10247" max="10247" width="13.6640625" style="434" bestFit="1" customWidth="1"/>
    <col min="10248" max="10496" width="8.88671875" style="434"/>
    <col min="10497" max="10497" width="4.88671875" style="434" customWidth="1"/>
    <col min="10498" max="10498" width="34.44140625" style="434" customWidth="1"/>
    <col min="10499" max="10502" width="21" style="434" customWidth="1"/>
    <col min="10503" max="10503" width="13.6640625" style="434" bestFit="1" customWidth="1"/>
    <col min="10504" max="10752" width="8.88671875" style="434"/>
    <col min="10753" max="10753" width="4.88671875" style="434" customWidth="1"/>
    <col min="10754" max="10754" width="34.44140625" style="434" customWidth="1"/>
    <col min="10755" max="10758" width="21" style="434" customWidth="1"/>
    <col min="10759" max="10759" width="13.6640625" style="434" bestFit="1" customWidth="1"/>
    <col min="10760" max="11008" width="8.88671875" style="434"/>
    <col min="11009" max="11009" width="4.88671875" style="434" customWidth="1"/>
    <col min="11010" max="11010" width="34.44140625" style="434" customWidth="1"/>
    <col min="11011" max="11014" width="21" style="434" customWidth="1"/>
    <col min="11015" max="11015" width="13.6640625" style="434" bestFit="1" customWidth="1"/>
    <col min="11016" max="11264" width="8.88671875" style="434"/>
    <col min="11265" max="11265" width="4.88671875" style="434" customWidth="1"/>
    <col min="11266" max="11266" width="34.44140625" style="434" customWidth="1"/>
    <col min="11267" max="11270" width="21" style="434" customWidth="1"/>
    <col min="11271" max="11271" width="13.6640625" style="434" bestFit="1" customWidth="1"/>
    <col min="11272" max="11520" width="8.88671875" style="434"/>
    <col min="11521" max="11521" width="4.88671875" style="434" customWidth="1"/>
    <col min="11522" max="11522" width="34.44140625" style="434" customWidth="1"/>
    <col min="11523" max="11526" width="21" style="434" customWidth="1"/>
    <col min="11527" max="11527" width="13.6640625" style="434" bestFit="1" customWidth="1"/>
    <col min="11528" max="11776" width="8.88671875" style="434"/>
    <col min="11777" max="11777" width="4.88671875" style="434" customWidth="1"/>
    <col min="11778" max="11778" width="34.44140625" style="434" customWidth="1"/>
    <col min="11779" max="11782" width="21" style="434" customWidth="1"/>
    <col min="11783" max="11783" width="13.6640625" style="434" bestFit="1" customWidth="1"/>
    <col min="11784" max="12032" width="8.88671875" style="434"/>
    <col min="12033" max="12033" width="4.88671875" style="434" customWidth="1"/>
    <col min="12034" max="12034" width="34.44140625" style="434" customWidth="1"/>
    <col min="12035" max="12038" width="21" style="434" customWidth="1"/>
    <col min="12039" max="12039" width="13.6640625" style="434" bestFit="1" customWidth="1"/>
    <col min="12040" max="12288" width="8.88671875" style="434"/>
    <col min="12289" max="12289" width="4.88671875" style="434" customWidth="1"/>
    <col min="12290" max="12290" width="34.44140625" style="434" customWidth="1"/>
    <col min="12291" max="12294" width="21" style="434" customWidth="1"/>
    <col min="12295" max="12295" width="13.6640625" style="434" bestFit="1" customWidth="1"/>
    <col min="12296" max="12544" width="8.88671875" style="434"/>
    <col min="12545" max="12545" width="4.88671875" style="434" customWidth="1"/>
    <col min="12546" max="12546" width="34.44140625" style="434" customWidth="1"/>
    <col min="12547" max="12550" width="21" style="434" customWidth="1"/>
    <col min="12551" max="12551" width="13.6640625" style="434" bestFit="1" customWidth="1"/>
    <col min="12552" max="12800" width="8.88671875" style="434"/>
    <col min="12801" max="12801" width="4.88671875" style="434" customWidth="1"/>
    <col min="12802" max="12802" width="34.44140625" style="434" customWidth="1"/>
    <col min="12803" max="12806" width="21" style="434" customWidth="1"/>
    <col min="12807" max="12807" width="13.6640625" style="434" bestFit="1" customWidth="1"/>
    <col min="12808" max="13056" width="8.88671875" style="434"/>
    <col min="13057" max="13057" width="4.88671875" style="434" customWidth="1"/>
    <col min="13058" max="13058" width="34.44140625" style="434" customWidth="1"/>
    <col min="13059" max="13062" width="21" style="434" customWidth="1"/>
    <col min="13063" max="13063" width="13.6640625" style="434" bestFit="1" customWidth="1"/>
    <col min="13064" max="13312" width="8.88671875" style="434"/>
    <col min="13313" max="13313" width="4.88671875" style="434" customWidth="1"/>
    <col min="13314" max="13314" width="34.44140625" style="434" customWidth="1"/>
    <col min="13315" max="13318" width="21" style="434" customWidth="1"/>
    <col min="13319" max="13319" width="13.6640625" style="434" bestFit="1" customWidth="1"/>
    <col min="13320" max="13568" width="8.88671875" style="434"/>
    <col min="13569" max="13569" width="4.88671875" style="434" customWidth="1"/>
    <col min="13570" max="13570" width="34.44140625" style="434" customWidth="1"/>
    <col min="13571" max="13574" width="21" style="434" customWidth="1"/>
    <col min="13575" max="13575" width="13.6640625" style="434" bestFit="1" customWidth="1"/>
    <col min="13576" max="13824" width="8.88671875" style="434"/>
    <col min="13825" max="13825" width="4.88671875" style="434" customWidth="1"/>
    <col min="13826" max="13826" width="34.44140625" style="434" customWidth="1"/>
    <col min="13827" max="13830" width="21" style="434" customWidth="1"/>
    <col min="13831" max="13831" width="13.6640625" style="434" bestFit="1" customWidth="1"/>
    <col min="13832" max="14080" width="8.88671875" style="434"/>
    <col min="14081" max="14081" width="4.88671875" style="434" customWidth="1"/>
    <col min="14082" max="14082" width="34.44140625" style="434" customWidth="1"/>
    <col min="14083" max="14086" width="21" style="434" customWidth="1"/>
    <col min="14087" max="14087" width="13.6640625" style="434" bestFit="1" customWidth="1"/>
    <col min="14088" max="14336" width="8.88671875" style="434"/>
    <col min="14337" max="14337" width="4.88671875" style="434" customWidth="1"/>
    <col min="14338" max="14338" width="34.44140625" style="434" customWidth="1"/>
    <col min="14339" max="14342" width="21" style="434" customWidth="1"/>
    <col min="14343" max="14343" width="13.6640625" style="434" bestFit="1" customWidth="1"/>
    <col min="14344" max="14592" width="8.88671875" style="434"/>
    <col min="14593" max="14593" width="4.88671875" style="434" customWidth="1"/>
    <col min="14594" max="14594" width="34.44140625" style="434" customWidth="1"/>
    <col min="14595" max="14598" width="21" style="434" customWidth="1"/>
    <col min="14599" max="14599" width="13.6640625" style="434" bestFit="1" customWidth="1"/>
    <col min="14600" max="14848" width="8.88671875" style="434"/>
    <col min="14849" max="14849" width="4.88671875" style="434" customWidth="1"/>
    <col min="14850" max="14850" width="34.44140625" style="434" customWidth="1"/>
    <col min="14851" max="14854" width="21" style="434" customWidth="1"/>
    <col min="14855" max="14855" width="13.6640625" style="434" bestFit="1" customWidth="1"/>
    <col min="14856" max="15104" width="8.88671875" style="434"/>
    <col min="15105" max="15105" width="4.88671875" style="434" customWidth="1"/>
    <col min="15106" max="15106" width="34.44140625" style="434" customWidth="1"/>
    <col min="15107" max="15110" width="21" style="434" customWidth="1"/>
    <col min="15111" max="15111" width="13.6640625" style="434" bestFit="1" customWidth="1"/>
    <col min="15112" max="15360" width="8.88671875" style="434"/>
    <col min="15361" max="15361" width="4.88671875" style="434" customWidth="1"/>
    <col min="15362" max="15362" width="34.44140625" style="434" customWidth="1"/>
    <col min="15363" max="15366" width="21" style="434" customWidth="1"/>
    <col min="15367" max="15367" width="13.6640625" style="434" bestFit="1" customWidth="1"/>
    <col min="15368" max="15616" width="8.88671875" style="434"/>
    <col min="15617" max="15617" width="4.88671875" style="434" customWidth="1"/>
    <col min="15618" max="15618" width="34.44140625" style="434" customWidth="1"/>
    <col min="15619" max="15622" width="21" style="434" customWidth="1"/>
    <col min="15623" max="15623" width="13.6640625" style="434" bestFit="1" customWidth="1"/>
    <col min="15624" max="15872" width="8.88671875" style="434"/>
    <col min="15873" max="15873" width="4.88671875" style="434" customWidth="1"/>
    <col min="15874" max="15874" width="34.44140625" style="434" customWidth="1"/>
    <col min="15875" max="15878" width="21" style="434" customWidth="1"/>
    <col min="15879" max="15879" width="13.6640625" style="434" bestFit="1" customWidth="1"/>
    <col min="15880" max="16128" width="8.88671875" style="434"/>
    <col min="16129" max="16129" width="4.88671875" style="434" customWidth="1"/>
    <col min="16130" max="16130" width="34.44140625" style="434" customWidth="1"/>
    <col min="16131" max="16134" width="21" style="434" customWidth="1"/>
    <col min="16135" max="16135" width="13.6640625" style="434" bestFit="1" customWidth="1"/>
    <col min="16136" max="16384" width="8.88671875" style="434"/>
  </cols>
  <sheetData>
    <row r="1" spans="1:7" ht="111" customHeight="1" x14ac:dyDescent="0.3">
      <c r="D1" s="668" t="s">
        <v>1350</v>
      </c>
      <c r="E1" s="668"/>
      <c r="F1" s="668"/>
    </row>
    <row r="3" spans="1:7" ht="59.25" customHeight="1" x14ac:dyDescent="0.3">
      <c r="A3" s="669" t="s">
        <v>1360</v>
      </c>
      <c r="B3" s="669"/>
      <c r="C3" s="669"/>
      <c r="D3" s="669"/>
      <c r="E3" s="669"/>
      <c r="F3" s="669"/>
    </row>
    <row r="4" spans="1:7" ht="15.75" customHeight="1" x14ac:dyDescent="0.3">
      <c r="A4" s="670"/>
      <c r="B4" s="671"/>
      <c r="C4" s="671"/>
      <c r="D4" s="671"/>
      <c r="E4" s="671"/>
      <c r="F4" s="672"/>
    </row>
    <row r="5" spans="1:7" ht="19.2" customHeight="1" x14ac:dyDescent="0.3">
      <c r="A5" s="673" t="s">
        <v>1352</v>
      </c>
      <c r="B5" s="673" t="s">
        <v>1344</v>
      </c>
      <c r="C5" s="673" t="s">
        <v>1353</v>
      </c>
      <c r="D5" s="673"/>
      <c r="E5" s="673"/>
      <c r="F5" s="673" t="s">
        <v>1354</v>
      </c>
    </row>
    <row r="6" spans="1:7" ht="63.75" customHeight="1" x14ac:dyDescent="0.3">
      <c r="A6" s="673"/>
      <c r="B6" s="673"/>
      <c r="C6" s="435" t="s">
        <v>1355</v>
      </c>
      <c r="D6" s="435" t="s">
        <v>1345</v>
      </c>
      <c r="E6" s="435" t="s">
        <v>1346</v>
      </c>
      <c r="F6" s="673"/>
    </row>
    <row r="7" spans="1:7" s="437" customFormat="1" ht="12" x14ac:dyDescent="0.25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</row>
    <row r="8" spans="1:7" s="443" customFormat="1" ht="73.95" customHeight="1" x14ac:dyDescent="0.3">
      <c r="A8" s="438" t="s">
        <v>0</v>
      </c>
      <c r="B8" s="439" t="s">
        <v>1347</v>
      </c>
      <c r="C8" s="442">
        <v>7637.33</v>
      </c>
      <c r="D8" s="441">
        <v>475</v>
      </c>
      <c r="E8" s="442">
        <v>18402.97</v>
      </c>
      <c r="F8" s="442">
        <v>16078.589473684211</v>
      </c>
      <c r="G8" s="450"/>
    </row>
    <row r="9" spans="1:7" s="443" customFormat="1" ht="43.2" x14ac:dyDescent="0.3">
      <c r="A9" s="438" t="s">
        <v>1</v>
      </c>
      <c r="B9" s="439" t="s">
        <v>1356</v>
      </c>
      <c r="C9" s="442" t="s">
        <v>44</v>
      </c>
      <c r="D9" s="441" t="s">
        <v>44</v>
      </c>
      <c r="E9" s="442" t="s">
        <v>44</v>
      </c>
      <c r="F9" s="442" t="s">
        <v>44</v>
      </c>
      <c r="G9" s="450"/>
    </row>
    <row r="10" spans="1:7" s="443" customFormat="1" ht="115.2" x14ac:dyDescent="0.3">
      <c r="A10" s="438" t="s">
        <v>1361</v>
      </c>
      <c r="B10" s="439" t="s">
        <v>1348</v>
      </c>
      <c r="C10" s="442">
        <v>642.13914947368403</v>
      </c>
      <c r="D10" s="441">
        <v>28</v>
      </c>
      <c r="E10" s="442">
        <v>1708.5</v>
      </c>
      <c r="F10" s="442">
        <v>22933.541052631572</v>
      </c>
      <c r="G10" s="450"/>
    </row>
    <row r="11" spans="1:7" s="443" customFormat="1" ht="115.2" x14ac:dyDescent="0.3">
      <c r="A11" s="438" t="s">
        <v>256</v>
      </c>
      <c r="B11" s="439" t="s">
        <v>1349</v>
      </c>
      <c r="C11" s="442">
        <v>17513.580850526316</v>
      </c>
      <c r="D11" s="441">
        <v>447</v>
      </c>
      <c r="E11" s="442">
        <v>16694.47</v>
      </c>
      <c r="F11" s="442">
        <v>39180.270359119277</v>
      </c>
    </row>
    <row r="13" spans="1:7" s="447" customFormat="1" ht="55.5" customHeight="1" x14ac:dyDescent="0.3">
      <c r="A13" s="674" t="s">
        <v>1362</v>
      </c>
      <c r="B13" s="674"/>
      <c r="C13" s="674"/>
      <c r="D13" s="674"/>
      <c r="E13" s="674"/>
      <c r="F13" s="674"/>
    </row>
    <row r="14" spans="1:7" x14ac:dyDescent="0.3">
      <c r="C14" s="448"/>
      <c r="D14" s="449"/>
      <c r="E14" s="448"/>
    </row>
    <row r="15" spans="1:7" x14ac:dyDescent="0.3">
      <c r="C15" s="448"/>
    </row>
  </sheetData>
  <mergeCells count="8">
    <mergeCell ref="A13:F13"/>
    <mergeCell ref="D1:F1"/>
    <mergeCell ref="A3:F3"/>
    <mergeCell ref="A4:F4"/>
    <mergeCell ref="A5:A6"/>
    <mergeCell ref="B5:B6"/>
    <mergeCell ref="C5:E5"/>
    <mergeCell ref="F5:F6"/>
  </mergeCells>
  <pageMargins left="0.7" right="0.7" top="0.75" bottom="0.75" header="0.3" footer="0.3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M49"/>
  <sheetViews>
    <sheetView view="pageBreakPreview" zoomScale="90" zoomScaleNormal="100" zoomScaleSheetLayoutView="90" workbookViewId="0">
      <selection activeCell="AN10" sqref="AN10:CX11"/>
    </sheetView>
  </sheetViews>
  <sheetFormatPr defaultColWidth="0.88671875" defaultRowHeight="13.8" outlineLevelRow="1" outlineLevelCol="1" x14ac:dyDescent="0.25"/>
  <cols>
    <col min="1" max="38" width="0.88671875" style="10"/>
    <col min="39" max="39" width="15.109375" style="10" customWidth="1"/>
    <col min="40" max="70" width="0.88671875" style="10"/>
    <col min="71" max="71" width="0.88671875" style="10" customWidth="1"/>
    <col min="72" max="106" width="0.88671875" style="10"/>
    <col min="107" max="107" width="65.88671875" style="10" hidden="1" customWidth="1" outlineLevel="1"/>
    <col min="108" max="108" width="47.88671875" style="10" hidden="1" customWidth="1" outlineLevel="1"/>
    <col min="109" max="109" width="27.5546875" style="10" hidden="1" customWidth="1" outlineLevel="1"/>
    <col min="110" max="111" width="11.44140625" style="10" hidden="1" customWidth="1" outlineLevel="1"/>
    <col min="112" max="112" width="11.44140625" style="10" customWidth="1" collapsed="1"/>
    <col min="113" max="113" width="28" style="10" customWidth="1"/>
    <col min="114" max="120" width="4.44140625" style="10" customWidth="1"/>
    <col min="121" max="16384" width="0.88671875" style="10"/>
  </cols>
  <sheetData>
    <row r="1" spans="1:117" s="7" customFormat="1" ht="13.2" x14ac:dyDescent="0.25">
      <c r="BH1" s="509" t="s">
        <v>118</v>
      </c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510"/>
      <c r="BX1" s="510"/>
      <c r="BY1" s="510"/>
      <c r="BZ1" s="510"/>
      <c r="CA1" s="510"/>
      <c r="CB1" s="510"/>
      <c r="CC1" s="510"/>
      <c r="CD1" s="510"/>
      <c r="CE1" s="510"/>
      <c r="CF1" s="510"/>
      <c r="CG1" s="510"/>
      <c r="CH1" s="510"/>
      <c r="CI1" s="510"/>
      <c r="CJ1" s="510"/>
      <c r="CK1" s="510"/>
      <c r="CL1" s="510"/>
      <c r="CM1" s="510"/>
      <c r="CN1" s="510"/>
      <c r="CO1" s="510"/>
      <c r="CP1" s="510"/>
      <c r="CQ1" s="510"/>
      <c r="CR1" s="510"/>
      <c r="CS1" s="510"/>
      <c r="CT1" s="510"/>
      <c r="CU1" s="510"/>
      <c r="CV1" s="510"/>
      <c r="CW1" s="510"/>
      <c r="CX1" s="510"/>
    </row>
    <row r="2" spans="1:117" s="7" customFormat="1" ht="13.2" x14ac:dyDescent="0.25">
      <c r="BH2" s="510"/>
      <c r="BI2" s="510"/>
      <c r="BJ2" s="510"/>
      <c r="BK2" s="510"/>
      <c r="BL2" s="510"/>
      <c r="BM2" s="510"/>
      <c r="BN2" s="510"/>
      <c r="BO2" s="510"/>
      <c r="BP2" s="510"/>
      <c r="BQ2" s="510"/>
      <c r="BR2" s="510"/>
      <c r="BS2" s="510"/>
      <c r="BT2" s="510"/>
      <c r="BU2" s="510"/>
      <c r="BV2" s="510"/>
      <c r="BW2" s="510"/>
      <c r="BX2" s="510"/>
      <c r="BY2" s="510"/>
      <c r="BZ2" s="510"/>
      <c r="CA2" s="510"/>
      <c r="CB2" s="510"/>
      <c r="CC2" s="510"/>
      <c r="CD2" s="510"/>
      <c r="CE2" s="510"/>
      <c r="CF2" s="510"/>
      <c r="CG2" s="510"/>
      <c r="CH2" s="510"/>
      <c r="CI2" s="510"/>
      <c r="CJ2" s="510"/>
      <c r="CK2" s="510"/>
      <c r="CL2" s="510"/>
      <c r="CM2" s="510"/>
      <c r="CN2" s="510"/>
      <c r="CO2" s="510"/>
      <c r="CP2" s="510"/>
      <c r="CQ2" s="510"/>
      <c r="CR2" s="510"/>
      <c r="CS2" s="510"/>
      <c r="CT2" s="510"/>
      <c r="CU2" s="510"/>
      <c r="CV2" s="510"/>
      <c r="CW2" s="510"/>
      <c r="CX2" s="510"/>
    </row>
    <row r="3" spans="1:117" s="7" customFormat="1" ht="13.2" x14ac:dyDescent="0.25"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  <c r="CR3" s="510"/>
      <c r="CS3" s="510"/>
      <c r="CT3" s="510"/>
      <c r="CU3" s="510"/>
      <c r="CV3" s="510"/>
      <c r="CW3" s="510"/>
      <c r="CX3" s="510"/>
    </row>
    <row r="4" spans="1:117" s="8" customFormat="1" ht="12" x14ac:dyDescent="0.25">
      <c r="BH4" s="510"/>
      <c r="BI4" s="510"/>
      <c r="BJ4" s="510"/>
      <c r="BK4" s="510"/>
      <c r="BL4" s="510"/>
      <c r="BM4" s="510"/>
      <c r="BN4" s="510"/>
      <c r="BO4" s="510"/>
      <c r="BP4" s="510"/>
      <c r="BQ4" s="510"/>
      <c r="BR4" s="510"/>
      <c r="BS4" s="510"/>
      <c r="BT4" s="510"/>
      <c r="BU4" s="510"/>
      <c r="BV4" s="510"/>
      <c r="BW4" s="510"/>
      <c r="BX4" s="510"/>
      <c r="BY4" s="510"/>
      <c r="BZ4" s="510"/>
      <c r="CA4" s="510"/>
      <c r="CB4" s="510"/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10"/>
      <c r="CQ4" s="510"/>
      <c r="CR4" s="510"/>
      <c r="CS4" s="510"/>
      <c r="CT4" s="510"/>
      <c r="CU4" s="510"/>
      <c r="CV4" s="510"/>
      <c r="CW4" s="510"/>
      <c r="CX4" s="510"/>
    </row>
    <row r="5" spans="1:117" s="8" customFormat="1" ht="30" customHeight="1" x14ac:dyDescent="0.25">
      <c r="BH5" s="510"/>
      <c r="BI5" s="510"/>
      <c r="BJ5" s="510"/>
      <c r="BK5" s="510"/>
      <c r="BL5" s="510"/>
      <c r="BM5" s="510"/>
      <c r="BN5" s="510"/>
      <c r="BO5" s="510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510"/>
      <c r="CP5" s="510"/>
      <c r="CQ5" s="510"/>
      <c r="CR5" s="510"/>
      <c r="CS5" s="510"/>
      <c r="CT5" s="510"/>
      <c r="CU5" s="510"/>
      <c r="CV5" s="510"/>
      <c r="CW5" s="510"/>
      <c r="CX5" s="510"/>
    </row>
    <row r="6" spans="1:117" s="4" customFormat="1" ht="17.399999999999999" x14ac:dyDescent="0.3">
      <c r="A6" s="514" t="s">
        <v>28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  <c r="AP6" s="514"/>
      <c r="AQ6" s="514"/>
      <c r="AR6" s="514"/>
      <c r="AS6" s="514"/>
      <c r="AT6" s="514"/>
      <c r="AU6" s="514"/>
      <c r="AV6" s="514"/>
      <c r="AW6" s="514"/>
      <c r="AX6" s="514"/>
      <c r="AY6" s="514"/>
      <c r="AZ6" s="514"/>
      <c r="BA6" s="514"/>
      <c r="BB6" s="514"/>
      <c r="BC6" s="514"/>
      <c r="BD6" s="514"/>
      <c r="BE6" s="514"/>
      <c r="BF6" s="514"/>
      <c r="BG6" s="514"/>
      <c r="BH6" s="514"/>
      <c r="BI6" s="514"/>
      <c r="BJ6" s="514"/>
      <c r="BK6" s="514"/>
      <c r="BL6" s="514"/>
      <c r="BM6" s="514"/>
      <c r="BN6" s="514"/>
      <c r="BO6" s="514"/>
      <c r="BP6" s="514"/>
      <c r="BQ6" s="514"/>
      <c r="BR6" s="514"/>
      <c r="BS6" s="514"/>
      <c r="BT6" s="514"/>
      <c r="BU6" s="514"/>
      <c r="BV6" s="514"/>
      <c r="BW6" s="514"/>
      <c r="BX6" s="514"/>
      <c r="BY6" s="514"/>
      <c r="BZ6" s="514"/>
      <c r="CA6" s="514"/>
      <c r="CB6" s="514"/>
      <c r="CC6" s="514"/>
      <c r="CD6" s="514"/>
      <c r="CE6" s="514"/>
      <c r="CF6" s="514"/>
      <c r="CG6" s="514"/>
      <c r="CH6" s="514"/>
      <c r="CI6" s="514"/>
      <c r="CJ6" s="514"/>
      <c r="CK6" s="514"/>
      <c r="CL6" s="514"/>
      <c r="CM6" s="514"/>
      <c r="CN6" s="514"/>
      <c r="CO6" s="514"/>
      <c r="CP6" s="514"/>
      <c r="CQ6" s="514"/>
      <c r="CR6" s="514"/>
      <c r="CS6" s="514"/>
      <c r="CT6" s="514"/>
      <c r="CU6" s="514"/>
      <c r="CV6" s="514"/>
      <c r="CW6" s="514"/>
      <c r="CX6" s="514"/>
    </row>
    <row r="7" spans="1:117" s="4" customFormat="1" ht="17.399999999999999" x14ac:dyDescent="0.3">
      <c r="A7" s="515" t="s">
        <v>29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  <c r="BD7" s="515"/>
      <c r="BE7" s="515"/>
      <c r="BF7" s="515"/>
      <c r="BG7" s="515"/>
      <c r="BH7" s="515"/>
      <c r="BI7" s="515"/>
      <c r="BJ7" s="515"/>
      <c r="BK7" s="515"/>
      <c r="BL7" s="515"/>
      <c r="BM7" s="515"/>
      <c r="BN7" s="515"/>
      <c r="BO7" s="515"/>
      <c r="BP7" s="515"/>
      <c r="BQ7" s="515"/>
      <c r="BR7" s="515"/>
      <c r="BS7" s="515"/>
      <c r="BT7" s="515"/>
      <c r="BU7" s="515"/>
      <c r="BV7" s="515"/>
      <c r="BW7" s="515"/>
      <c r="BX7" s="515"/>
      <c r="BY7" s="515"/>
      <c r="BZ7" s="515"/>
      <c r="CA7" s="515"/>
      <c r="CB7" s="515"/>
      <c r="CC7" s="515"/>
      <c r="CD7" s="515"/>
      <c r="CE7" s="515"/>
      <c r="CF7" s="515"/>
      <c r="CG7" s="515"/>
      <c r="CH7" s="515"/>
      <c r="CI7" s="515"/>
      <c r="CJ7" s="515"/>
      <c r="CK7" s="515"/>
      <c r="CL7" s="515"/>
      <c r="CM7" s="515"/>
      <c r="CN7" s="515"/>
      <c r="CO7" s="515"/>
      <c r="CP7" s="515"/>
      <c r="CQ7" s="515"/>
      <c r="CR7" s="515"/>
      <c r="CS7" s="515"/>
      <c r="CT7" s="515"/>
      <c r="CU7" s="515"/>
      <c r="CV7" s="515"/>
      <c r="CW7" s="515"/>
      <c r="CX7" s="515"/>
    </row>
    <row r="8" spans="1:117" s="9" customFormat="1" ht="16.8" x14ac:dyDescent="0.3">
      <c r="E8" s="76"/>
    </row>
    <row r="9" spans="1:117" s="22" customFormat="1" ht="15.6" x14ac:dyDescent="0.25">
      <c r="A9" s="516" t="s">
        <v>6</v>
      </c>
      <c r="B9" s="516"/>
      <c r="C9" s="516"/>
      <c r="D9" s="516"/>
      <c r="E9" s="516"/>
      <c r="F9" s="516"/>
      <c r="G9" s="516"/>
      <c r="H9" s="516"/>
      <c r="I9" s="516"/>
      <c r="J9" s="516"/>
      <c r="K9" s="516"/>
      <c r="L9" s="516"/>
      <c r="M9" s="516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  <c r="Y9" s="516"/>
      <c r="Z9" s="516"/>
      <c r="AA9" s="516"/>
      <c r="AB9" s="516"/>
      <c r="AC9" s="516"/>
      <c r="AD9" s="516"/>
      <c r="AE9" s="516"/>
      <c r="AF9" s="516"/>
      <c r="AG9" s="516"/>
      <c r="AH9" s="516"/>
      <c r="AI9" s="516"/>
      <c r="AJ9" s="516"/>
      <c r="AK9" s="516"/>
      <c r="AL9" s="516"/>
      <c r="AM9" s="516"/>
      <c r="AN9" s="516" t="s">
        <v>7</v>
      </c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6"/>
      <c r="BD9" s="516"/>
      <c r="BE9" s="516"/>
      <c r="BF9" s="516"/>
      <c r="BG9" s="516"/>
      <c r="BH9" s="516"/>
      <c r="BI9" s="516"/>
      <c r="BJ9" s="516"/>
      <c r="BK9" s="516"/>
      <c r="BL9" s="516"/>
      <c r="BM9" s="516"/>
      <c r="BN9" s="516"/>
      <c r="BO9" s="516"/>
      <c r="BP9" s="516"/>
      <c r="BQ9" s="516"/>
      <c r="BR9" s="516"/>
      <c r="BS9" s="516"/>
      <c r="BT9" s="516" t="s">
        <v>8</v>
      </c>
      <c r="BU9" s="516"/>
      <c r="BV9" s="516"/>
      <c r="BW9" s="516"/>
      <c r="BX9" s="516"/>
      <c r="BY9" s="516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  <c r="CQ9" s="516"/>
      <c r="CR9" s="516"/>
      <c r="CS9" s="516"/>
      <c r="CT9" s="516"/>
      <c r="CU9" s="516"/>
      <c r="CV9" s="516"/>
      <c r="CW9" s="516"/>
      <c r="CX9" s="516"/>
      <c r="DE9" s="102"/>
      <c r="DF9" s="102"/>
      <c r="DG9" s="102"/>
      <c r="DH9" s="102"/>
      <c r="DI9" s="102"/>
      <c r="DJ9" s="102"/>
      <c r="DK9" s="102"/>
      <c r="DL9" s="102"/>
      <c r="DM9" s="102"/>
    </row>
    <row r="10" spans="1:117" s="65" customFormat="1" ht="48.75" customHeight="1" x14ac:dyDescent="0.25">
      <c r="A10" s="511" t="s">
        <v>0</v>
      </c>
      <c r="B10" s="511"/>
      <c r="C10" s="511"/>
      <c r="D10" s="511"/>
      <c r="E10" s="511"/>
      <c r="F10" s="511"/>
      <c r="G10" s="511"/>
      <c r="H10" s="512" t="s">
        <v>27</v>
      </c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512"/>
      <c r="AM10" s="512"/>
      <c r="AN10" s="513">
        <f>AN48/3</f>
        <v>0</v>
      </c>
      <c r="AO10" s="513"/>
      <c r="AP10" s="513"/>
      <c r="AQ10" s="513"/>
      <c r="AR10" s="513"/>
      <c r="AS10" s="513"/>
      <c r="AT10" s="513"/>
      <c r="AU10" s="513"/>
      <c r="AV10" s="513"/>
      <c r="AW10" s="513"/>
      <c r="AX10" s="513"/>
      <c r="AY10" s="513"/>
      <c r="AZ10" s="513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/>
      <c r="BK10" s="513"/>
      <c r="BL10" s="513"/>
      <c r="BM10" s="513"/>
      <c r="BN10" s="513"/>
      <c r="BO10" s="513"/>
      <c r="BP10" s="513"/>
      <c r="BQ10" s="513"/>
      <c r="BR10" s="513"/>
      <c r="BS10" s="513"/>
      <c r="BT10" s="513">
        <f>BT48/3</f>
        <v>0</v>
      </c>
      <c r="BU10" s="513"/>
      <c r="BV10" s="513"/>
      <c r="BW10" s="513"/>
      <c r="BX10" s="513"/>
      <c r="BY10" s="513"/>
      <c r="BZ10" s="513"/>
      <c r="CA10" s="513"/>
      <c r="CB10" s="513"/>
      <c r="CC10" s="513"/>
      <c r="CD10" s="513"/>
      <c r="CE10" s="513"/>
      <c r="CF10" s="513"/>
      <c r="CG10" s="513"/>
      <c r="CH10" s="513"/>
      <c r="CI10" s="513"/>
      <c r="CJ10" s="513"/>
      <c r="CK10" s="513"/>
      <c r="CL10" s="513"/>
      <c r="CM10" s="513"/>
      <c r="CN10" s="513"/>
      <c r="CO10" s="513"/>
      <c r="CP10" s="513"/>
      <c r="CQ10" s="513"/>
      <c r="CR10" s="513"/>
      <c r="CS10" s="513"/>
      <c r="CT10" s="513"/>
      <c r="CU10" s="513"/>
      <c r="CV10" s="513"/>
      <c r="CW10" s="513"/>
      <c r="CX10" s="513"/>
      <c r="DC10" s="66"/>
    </row>
    <row r="11" spans="1:117" s="65" customFormat="1" ht="61.5" customHeight="1" x14ac:dyDescent="0.25">
      <c r="A11" s="511" t="s">
        <v>1</v>
      </c>
      <c r="B11" s="511"/>
      <c r="C11" s="511"/>
      <c r="D11" s="511"/>
      <c r="E11" s="511"/>
      <c r="F11" s="511"/>
      <c r="G11" s="511"/>
      <c r="H11" s="512" t="s">
        <v>9</v>
      </c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512"/>
      <c r="AB11" s="512"/>
      <c r="AC11" s="512"/>
      <c r="AD11" s="512"/>
      <c r="AE11" s="512"/>
      <c r="AF11" s="512"/>
      <c r="AG11" s="512"/>
      <c r="AH11" s="512"/>
      <c r="AI11" s="512"/>
      <c r="AJ11" s="512"/>
      <c r="AK11" s="512"/>
      <c r="AL11" s="512"/>
      <c r="AM11" s="512"/>
      <c r="AN11" s="513">
        <f>AN41/3</f>
        <v>13854.764277866665</v>
      </c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>
        <f>BT41*0.94/3</f>
        <v>3026.7999999999997</v>
      </c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  <c r="CR11" s="513"/>
      <c r="CS11" s="513"/>
      <c r="CT11" s="513"/>
      <c r="CU11" s="513"/>
      <c r="CV11" s="513"/>
      <c r="CW11" s="513"/>
      <c r="CX11" s="513"/>
      <c r="DC11" s="517"/>
      <c r="DD11" s="517"/>
    </row>
    <row r="12" spans="1:117" s="65" customFormat="1" ht="70.5" customHeight="1" x14ac:dyDescent="0.25">
      <c r="A12" s="511" t="s">
        <v>2</v>
      </c>
      <c r="B12" s="511"/>
      <c r="C12" s="511"/>
      <c r="D12" s="511"/>
      <c r="E12" s="511"/>
      <c r="F12" s="511"/>
      <c r="G12" s="511"/>
      <c r="H12" s="512" t="s">
        <v>10</v>
      </c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  <c r="AE12" s="512"/>
      <c r="AF12" s="512"/>
      <c r="AG12" s="512"/>
      <c r="AH12" s="512"/>
      <c r="AI12" s="512"/>
      <c r="AJ12" s="512"/>
      <c r="AK12" s="512"/>
      <c r="AL12" s="512"/>
      <c r="AM12" s="512"/>
      <c r="AN12" s="513" t="s">
        <v>23</v>
      </c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 t="s">
        <v>23</v>
      </c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  <c r="CR12" s="513"/>
      <c r="CS12" s="513"/>
      <c r="CT12" s="513"/>
      <c r="CU12" s="513"/>
      <c r="CV12" s="513"/>
      <c r="CW12" s="513"/>
      <c r="CX12" s="513"/>
      <c r="DC12" s="69">
        <f>AN11/BT11*1000</f>
        <v>4577.3636440685432</v>
      </c>
      <c r="DD12" s="67"/>
    </row>
    <row r="14" spans="1:117" ht="15.6" hidden="1" outlineLevel="1" x14ac:dyDescent="0.25">
      <c r="A14" s="518"/>
      <c r="B14" s="518"/>
      <c r="C14" s="518"/>
      <c r="D14" s="518"/>
      <c r="E14" s="518"/>
      <c r="F14" s="518"/>
      <c r="G14" s="518"/>
      <c r="H14" s="519" t="s">
        <v>104</v>
      </c>
      <c r="I14" s="519"/>
      <c r="J14" s="519"/>
      <c r="K14" s="519"/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519"/>
      <c r="W14" s="519"/>
      <c r="X14" s="519"/>
      <c r="Y14" s="519"/>
      <c r="Z14" s="519"/>
      <c r="AA14" s="519"/>
      <c r="AB14" s="519"/>
      <c r="AC14" s="519"/>
      <c r="AD14" s="519"/>
      <c r="AE14" s="519"/>
      <c r="AF14" s="519"/>
      <c r="AG14" s="519"/>
      <c r="AH14" s="519"/>
      <c r="AI14" s="519"/>
      <c r="AJ14" s="519"/>
      <c r="AK14" s="519"/>
      <c r="AL14" s="519"/>
      <c r="AM14" s="519"/>
      <c r="AN14" s="519" t="s">
        <v>105</v>
      </c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 t="s">
        <v>106</v>
      </c>
      <c r="BU14" s="519"/>
      <c r="BV14" s="519"/>
      <c r="BW14" s="519"/>
      <c r="BX14" s="519"/>
      <c r="BY14" s="519"/>
      <c r="BZ14" s="519"/>
      <c r="CA14" s="519"/>
      <c r="CB14" s="519"/>
      <c r="CC14" s="519"/>
      <c r="CD14" s="519"/>
      <c r="CE14" s="519"/>
      <c r="CF14" s="519"/>
      <c r="CG14" s="519"/>
      <c r="CH14" s="519"/>
      <c r="CI14" s="519"/>
      <c r="CJ14" s="519"/>
      <c r="CK14" s="519"/>
      <c r="CL14" s="519"/>
      <c r="CM14" s="519"/>
      <c r="CN14" s="519"/>
      <c r="CO14" s="519"/>
      <c r="CP14" s="519"/>
      <c r="CQ14" s="519"/>
      <c r="CR14" s="519"/>
      <c r="CS14" s="519"/>
      <c r="CT14" s="519"/>
      <c r="CU14" s="519"/>
      <c r="CV14" s="519"/>
      <c r="CW14" s="519"/>
      <c r="CX14" s="519"/>
      <c r="CY14" s="1"/>
      <c r="CZ14" s="1"/>
      <c r="DA14" s="1"/>
      <c r="DB14" s="1"/>
      <c r="DC14" s="68"/>
    </row>
    <row r="15" spans="1:117" ht="15.6" hidden="1" outlineLevel="1" x14ac:dyDescent="0.25">
      <c r="A15" s="518"/>
      <c r="B15" s="518"/>
      <c r="C15" s="518"/>
      <c r="D15" s="518"/>
      <c r="E15" s="518"/>
      <c r="F15" s="518"/>
      <c r="G15" s="518"/>
      <c r="H15" s="525" t="s">
        <v>107</v>
      </c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6">
        <f>SUM(AN20:BS29)</f>
        <v>10938.529433600001</v>
      </c>
      <c r="AO15" s="526"/>
      <c r="AP15" s="526"/>
      <c r="AQ15" s="526"/>
      <c r="AR15" s="526"/>
      <c r="AS15" s="526"/>
      <c r="AT15" s="526"/>
      <c r="AU15" s="526"/>
      <c r="AV15" s="526"/>
      <c r="AW15" s="526"/>
      <c r="AX15" s="526"/>
      <c r="AY15" s="526"/>
      <c r="AZ15" s="526"/>
      <c r="BA15" s="526"/>
      <c r="BB15" s="526"/>
      <c r="BC15" s="526"/>
      <c r="BD15" s="526"/>
      <c r="BE15" s="526"/>
      <c r="BF15" s="526"/>
      <c r="BG15" s="526"/>
      <c r="BH15" s="526"/>
      <c r="BI15" s="526"/>
      <c r="BJ15" s="526"/>
      <c r="BK15" s="526"/>
      <c r="BL15" s="526"/>
      <c r="BM15" s="526"/>
      <c r="BN15" s="526"/>
      <c r="BO15" s="526"/>
      <c r="BP15" s="526"/>
      <c r="BQ15" s="526"/>
      <c r="BR15" s="526"/>
      <c r="BS15" s="526"/>
      <c r="BT15" s="527">
        <f>SUM(BT20:CX29)/1000</f>
        <v>3.24</v>
      </c>
      <c r="BU15" s="527"/>
      <c r="BV15" s="527"/>
      <c r="BW15" s="527"/>
      <c r="BX15" s="527"/>
      <c r="BY15" s="527"/>
      <c r="BZ15" s="527"/>
      <c r="CA15" s="527"/>
      <c r="CB15" s="527"/>
      <c r="CC15" s="527"/>
      <c r="CD15" s="527"/>
      <c r="CE15" s="527"/>
      <c r="CF15" s="527"/>
      <c r="CG15" s="527"/>
      <c r="CH15" s="527"/>
      <c r="CI15" s="527"/>
      <c r="CJ15" s="527"/>
      <c r="CK15" s="527"/>
      <c r="CL15" s="527"/>
      <c r="CM15" s="527"/>
      <c r="CN15" s="527"/>
      <c r="CO15" s="527"/>
      <c r="CP15" s="527"/>
      <c r="CQ15" s="527"/>
      <c r="CR15" s="527"/>
      <c r="CS15" s="527"/>
      <c r="CT15" s="527"/>
      <c r="CU15" s="527"/>
      <c r="CV15" s="527"/>
      <c r="CW15" s="527"/>
      <c r="CX15" s="527"/>
      <c r="CY15" s="1"/>
      <c r="CZ15" s="1"/>
      <c r="DA15" s="1"/>
      <c r="DB15" s="1"/>
      <c r="DC15" s="1"/>
    </row>
    <row r="16" spans="1:117" ht="15.6" hidden="1" outlineLevel="1" x14ac:dyDescent="0.25">
      <c r="A16" s="518"/>
      <c r="B16" s="518"/>
      <c r="C16" s="518"/>
      <c r="D16" s="518"/>
      <c r="E16" s="556"/>
      <c r="F16" s="556"/>
      <c r="G16" s="556"/>
      <c r="H16" s="557" t="s">
        <v>112</v>
      </c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7"/>
      <c r="T16" s="557"/>
      <c r="U16" s="557"/>
      <c r="V16" s="557"/>
      <c r="W16" s="557"/>
      <c r="X16" s="557"/>
      <c r="Y16" s="557"/>
      <c r="Z16" s="557"/>
      <c r="AA16" s="557"/>
      <c r="AB16" s="557"/>
      <c r="AC16" s="557"/>
      <c r="AD16" s="557"/>
      <c r="AE16" s="557"/>
      <c r="AF16" s="557"/>
      <c r="AG16" s="557"/>
      <c r="AH16" s="557"/>
      <c r="AI16" s="557"/>
      <c r="AJ16" s="557"/>
      <c r="AK16" s="557"/>
      <c r="AL16" s="557"/>
      <c r="AM16" s="557"/>
      <c r="AN16" s="558">
        <f>SUM(AN30:BS33)</f>
        <v>3120.2855300000001</v>
      </c>
      <c r="AO16" s="558"/>
      <c r="AP16" s="558"/>
      <c r="AQ16" s="558"/>
      <c r="AR16" s="558"/>
      <c r="AS16" s="558"/>
      <c r="AT16" s="558"/>
      <c r="AU16" s="558"/>
      <c r="AV16" s="558"/>
      <c r="AW16" s="558"/>
      <c r="AX16" s="558"/>
      <c r="AY16" s="558"/>
      <c r="AZ16" s="558"/>
      <c r="BA16" s="558"/>
      <c r="BB16" s="558"/>
      <c r="BC16" s="558"/>
      <c r="BD16" s="558"/>
      <c r="BE16" s="558"/>
      <c r="BF16" s="558"/>
      <c r="BG16" s="558"/>
      <c r="BH16" s="558"/>
      <c r="BI16" s="558"/>
      <c r="BJ16" s="558"/>
      <c r="BK16" s="558"/>
      <c r="BL16" s="558"/>
      <c r="BM16" s="558"/>
      <c r="BN16" s="558"/>
      <c r="BO16" s="558"/>
      <c r="BP16" s="558"/>
      <c r="BQ16" s="558"/>
      <c r="BR16" s="558"/>
      <c r="BS16" s="558"/>
      <c r="BT16" s="559">
        <f>SUM(BT30:CX33)/1000</f>
        <v>0.97</v>
      </c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  <c r="CK16" s="559"/>
      <c r="CL16" s="559"/>
      <c r="CM16" s="559"/>
      <c r="CN16" s="559"/>
      <c r="CO16" s="559"/>
      <c r="CP16" s="559"/>
      <c r="CQ16" s="559"/>
      <c r="CR16" s="559"/>
      <c r="CS16" s="559"/>
      <c r="CT16" s="559"/>
      <c r="CU16" s="559"/>
      <c r="CV16" s="559"/>
      <c r="CW16" s="559"/>
      <c r="CX16" s="559"/>
      <c r="CY16" s="1"/>
      <c r="CZ16" s="1"/>
      <c r="DA16" s="1"/>
      <c r="DB16" s="1"/>
      <c r="DC16" s="1"/>
    </row>
    <row r="17" spans="1:110" ht="15.6" hidden="1" outlineLevel="1" x14ac:dyDescent="0.25">
      <c r="A17" s="518"/>
      <c r="B17" s="518"/>
      <c r="C17" s="518"/>
      <c r="D17" s="518"/>
      <c r="E17" s="518"/>
      <c r="F17" s="518"/>
      <c r="G17" s="518"/>
      <c r="H17" s="525" t="s">
        <v>349</v>
      </c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525"/>
      <c r="X17" s="525"/>
      <c r="Y17" s="525"/>
      <c r="Z17" s="525"/>
      <c r="AA17" s="525"/>
      <c r="AB17" s="525"/>
      <c r="AC17" s="525"/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6">
        <f>SUM(AN34:BS40)</f>
        <v>27505.477870000002</v>
      </c>
      <c r="AO17" s="526"/>
      <c r="AP17" s="526"/>
      <c r="AQ17" s="526"/>
      <c r="AR17" s="526"/>
      <c r="AS17" s="526"/>
      <c r="AT17" s="526"/>
      <c r="AU17" s="526"/>
      <c r="AV17" s="526"/>
      <c r="AW17" s="526"/>
      <c r="AX17" s="526"/>
      <c r="AY17" s="526"/>
      <c r="AZ17" s="526"/>
      <c r="BA17" s="526"/>
      <c r="BB17" s="526"/>
      <c r="BC17" s="526"/>
      <c r="BD17" s="526"/>
      <c r="BE17" s="526"/>
      <c r="BF17" s="526"/>
      <c r="BG17" s="526"/>
      <c r="BH17" s="526"/>
      <c r="BI17" s="526"/>
      <c r="BJ17" s="526"/>
      <c r="BK17" s="526"/>
      <c r="BL17" s="526"/>
      <c r="BM17" s="526"/>
      <c r="BN17" s="526"/>
      <c r="BO17" s="526"/>
      <c r="BP17" s="526"/>
      <c r="BQ17" s="526"/>
      <c r="BR17" s="526"/>
      <c r="BS17" s="526"/>
      <c r="BT17" s="527">
        <f>SUM(BT34:CX40)/1000</f>
        <v>5.45</v>
      </c>
      <c r="BU17" s="527"/>
      <c r="BV17" s="527"/>
      <c r="BW17" s="527"/>
      <c r="BX17" s="527"/>
      <c r="BY17" s="527"/>
      <c r="BZ17" s="527"/>
      <c r="CA17" s="527"/>
      <c r="CB17" s="527"/>
      <c r="CC17" s="527"/>
      <c r="CD17" s="527"/>
      <c r="CE17" s="527"/>
      <c r="CF17" s="527"/>
      <c r="CG17" s="527"/>
      <c r="CH17" s="527"/>
      <c r="CI17" s="527"/>
      <c r="CJ17" s="527"/>
      <c r="CK17" s="527"/>
      <c r="CL17" s="527"/>
      <c r="CM17" s="527"/>
      <c r="CN17" s="527"/>
      <c r="CO17" s="527"/>
      <c r="CP17" s="527"/>
      <c r="CQ17" s="527"/>
      <c r="CR17" s="527"/>
      <c r="CS17" s="527"/>
      <c r="CT17" s="527"/>
      <c r="CU17" s="527"/>
      <c r="CV17" s="527"/>
      <c r="CW17" s="527"/>
      <c r="CX17" s="527"/>
      <c r="CY17" s="1"/>
      <c r="CZ17" s="1"/>
      <c r="DA17" s="1"/>
      <c r="DB17" s="1"/>
      <c r="DC17" s="1"/>
    </row>
    <row r="18" spans="1:110" hidden="1" outlineLevel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</row>
    <row r="19" spans="1:110" ht="93.75" hidden="1" customHeight="1" outlineLevel="1" thickBo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562" t="s">
        <v>372</v>
      </c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1"/>
      <c r="CZ19" s="1"/>
      <c r="DA19" s="1"/>
      <c r="DB19" s="1"/>
      <c r="DC19" s="1"/>
      <c r="DF19" s="10" t="s">
        <v>439</v>
      </c>
    </row>
    <row r="20" spans="1:110" ht="15.6" hidden="1" outlineLevel="1" x14ac:dyDescent="0.25">
      <c r="A20" s="518"/>
      <c r="B20" s="518"/>
      <c r="C20" s="518"/>
      <c r="D20" s="518"/>
      <c r="E20" s="518"/>
      <c r="F20" s="518"/>
      <c r="G20" s="520"/>
      <c r="H20" s="532">
        <v>2018</v>
      </c>
      <c r="I20" s="533"/>
      <c r="J20" s="533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  <c r="AA20" s="533"/>
      <c r="AB20" s="533"/>
      <c r="AC20" s="533"/>
      <c r="AD20" s="533"/>
      <c r="AE20" s="533"/>
      <c r="AF20" s="533"/>
      <c r="AG20" s="533"/>
      <c r="AH20" s="533"/>
      <c r="AI20" s="533"/>
      <c r="AJ20" s="533"/>
      <c r="AK20" s="533"/>
      <c r="AL20" s="533"/>
      <c r="AM20" s="551"/>
      <c r="AN20" s="550">
        <v>373.28998999999999</v>
      </c>
      <c r="AO20" s="550"/>
      <c r="AP20" s="550"/>
      <c r="AQ20" s="550"/>
      <c r="AR20" s="550"/>
      <c r="AS20" s="550"/>
      <c r="AT20" s="550"/>
      <c r="AU20" s="550"/>
      <c r="AV20" s="550"/>
      <c r="AW20" s="550"/>
      <c r="AX20" s="550"/>
      <c r="AY20" s="550"/>
      <c r="AZ20" s="550"/>
      <c r="BA20" s="550"/>
      <c r="BB20" s="550"/>
      <c r="BC20" s="550"/>
      <c r="BD20" s="550"/>
      <c r="BE20" s="550"/>
      <c r="BF20" s="550"/>
      <c r="BG20" s="550"/>
      <c r="BH20" s="550"/>
      <c r="BI20" s="550"/>
      <c r="BJ20" s="550"/>
      <c r="BK20" s="550"/>
      <c r="BL20" s="550"/>
      <c r="BM20" s="550"/>
      <c r="BN20" s="550"/>
      <c r="BO20" s="550"/>
      <c r="BP20" s="550"/>
      <c r="BQ20" s="550"/>
      <c r="BR20" s="550"/>
      <c r="BS20" s="550"/>
      <c r="BT20" s="539">
        <v>250</v>
      </c>
      <c r="BU20" s="539"/>
      <c r="BV20" s="539"/>
      <c r="BW20" s="539"/>
      <c r="BX20" s="539"/>
      <c r="BY20" s="539"/>
      <c r="BZ20" s="539"/>
      <c r="CA20" s="539"/>
      <c r="CB20" s="539"/>
      <c r="CC20" s="539"/>
      <c r="CD20" s="539"/>
      <c r="CE20" s="539"/>
      <c r="CF20" s="539"/>
      <c r="CG20" s="539"/>
      <c r="CH20" s="539"/>
      <c r="CI20" s="539"/>
      <c r="CJ20" s="539"/>
      <c r="CK20" s="539"/>
      <c r="CL20" s="539"/>
      <c r="CM20" s="539"/>
      <c r="CN20" s="539"/>
      <c r="CO20" s="539"/>
      <c r="CP20" s="539"/>
      <c r="CQ20" s="539"/>
      <c r="CR20" s="539"/>
      <c r="CS20" s="539"/>
      <c r="CT20" s="539"/>
      <c r="CU20" s="539"/>
      <c r="CV20" s="539"/>
      <c r="CW20" s="539"/>
      <c r="CX20" s="540"/>
      <c r="CY20" s="1"/>
      <c r="CZ20" s="1"/>
      <c r="DA20" s="1"/>
      <c r="DB20" s="1"/>
      <c r="DC20" s="99" t="s">
        <v>397</v>
      </c>
      <c r="DD20" s="99" t="s">
        <v>398</v>
      </c>
      <c r="DE20" s="99" t="s">
        <v>376</v>
      </c>
      <c r="DF20" s="103" t="s">
        <v>422</v>
      </c>
    </row>
    <row r="21" spans="1:110" ht="15.6" hidden="1" outlineLevel="1" x14ac:dyDescent="0.25">
      <c r="A21" s="73"/>
      <c r="B21" s="73"/>
      <c r="C21" s="73"/>
      <c r="D21" s="73"/>
      <c r="E21" s="73"/>
      <c r="F21" s="73"/>
      <c r="G21" s="74"/>
      <c r="H21" s="534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  <c r="AB21" s="535"/>
      <c r="AC21" s="535"/>
      <c r="AD21" s="535"/>
      <c r="AE21" s="535"/>
      <c r="AF21" s="535"/>
      <c r="AG21" s="535"/>
      <c r="AH21" s="535"/>
      <c r="AI21" s="535"/>
      <c r="AJ21" s="535"/>
      <c r="AK21" s="535"/>
      <c r="AL21" s="535"/>
      <c r="AM21" s="552"/>
      <c r="AN21" s="553">
        <v>229.91556</v>
      </c>
      <c r="AO21" s="537"/>
      <c r="AP21" s="537"/>
      <c r="AQ21" s="537"/>
      <c r="AR21" s="537"/>
      <c r="AS21" s="537"/>
      <c r="AT21" s="537"/>
      <c r="AU21" s="537"/>
      <c r="AV21" s="537"/>
      <c r="AW21" s="537"/>
      <c r="AX21" s="537"/>
      <c r="AY21" s="537"/>
      <c r="AZ21" s="537"/>
      <c r="BA21" s="537"/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537"/>
      <c r="BN21" s="537"/>
      <c r="BO21" s="537"/>
      <c r="BP21" s="537"/>
      <c r="BQ21" s="537"/>
      <c r="BR21" s="537"/>
      <c r="BS21" s="538"/>
      <c r="BT21" s="528">
        <v>160</v>
      </c>
      <c r="BU21" s="528"/>
      <c r="BV21" s="528"/>
      <c r="BW21" s="528"/>
      <c r="BX21" s="528"/>
      <c r="BY21" s="528"/>
      <c r="BZ21" s="528"/>
      <c r="CA21" s="528"/>
      <c r="CB21" s="528"/>
      <c r="CC21" s="528"/>
      <c r="CD21" s="528"/>
      <c r="CE21" s="528"/>
      <c r="CF21" s="528"/>
      <c r="CG21" s="528"/>
      <c r="CH21" s="528"/>
      <c r="CI21" s="528"/>
      <c r="CJ21" s="528"/>
      <c r="CK21" s="528"/>
      <c r="CL21" s="528"/>
      <c r="CM21" s="528"/>
      <c r="CN21" s="528"/>
      <c r="CO21" s="528"/>
      <c r="CP21" s="528"/>
      <c r="CQ21" s="528"/>
      <c r="CR21" s="528"/>
      <c r="CS21" s="528"/>
      <c r="CT21" s="528"/>
      <c r="CU21" s="528"/>
      <c r="CV21" s="528"/>
      <c r="CW21" s="528"/>
      <c r="CX21" s="529"/>
      <c r="CY21" s="1"/>
      <c r="CZ21" s="1"/>
      <c r="DA21" s="1"/>
      <c r="DB21" s="1"/>
      <c r="DC21" s="99" t="s">
        <v>399</v>
      </c>
      <c r="DD21" s="99" t="s">
        <v>400</v>
      </c>
      <c r="DE21" s="99" t="s">
        <v>377</v>
      </c>
      <c r="DF21" s="103" t="s">
        <v>423</v>
      </c>
    </row>
    <row r="22" spans="1:110" ht="15.6" hidden="1" outlineLevel="1" x14ac:dyDescent="0.25">
      <c r="A22" s="73"/>
      <c r="B22" s="73"/>
      <c r="C22" s="73"/>
      <c r="D22" s="73"/>
      <c r="E22" s="73"/>
      <c r="F22" s="73"/>
      <c r="G22" s="74"/>
      <c r="H22" s="534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  <c r="AB22" s="535"/>
      <c r="AC22" s="535"/>
      <c r="AD22" s="535"/>
      <c r="AE22" s="535"/>
      <c r="AF22" s="535"/>
      <c r="AG22" s="535"/>
      <c r="AH22" s="535"/>
      <c r="AI22" s="535"/>
      <c r="AJ22" s="535"/>
      <c r="AK22" s="535"/>
      <c r="AL22" s="535"/>
      <c r="AM22" s="552"/>
      <c r="AN22" s="519">
        <v>1562.3004639999999</v>
      </c>
      <c r="AO22" s="519"/>
      <c r="AP22" s="519"/>
      <c r="AQ22" s="519"/>
      <c r="AR22" s="519"/>
      <c r="AS22" s="519"/>
      <c r="AT22" s="519"/>
      <c r="AU22" s="519"/>
      <c r="AV22" s="519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19"/>
      <c r="BK22" s="519"/>
      <c r="BL22" s="519"/>
      <c r="BM22" s="519"/>
      <c r="BN22" s="519"/>
      <c r="BO22" s="519"/>
      <c r="BP22" s="519"/>
      <c r="BQ22" s="519"/>
      <c r="BR22" s="519"/>
      <c r="BS22" s="519"/>
      <c r="BT22" s="528">
        <v>250</v>
      </c>
      <c r="BU22" s="528"/>
      <c r="BV22" s="528"/>
      <c r="BW22" s="528"/>
      <c r="BX22" s="528"/>
      <c r="BY22" s="528"/>
      <c r="BZ22" s="528"/>
      <c r="CA22" s="528"/>
      <c r="CB22" s="528"/>
      <c r="CC22" s="528"/>
      <c r="CD22" s="528"/>
      <c r="CE22" s="528"/>
      <c r="CF22" s="528"/>
      <c r="CG22" s="528"/>
      <c r="CH22" s="528"/>
      <c r="CI22" s="528"/>
      <c r="CJ22" s="528"/>
      <c r="CK22" s="528"/>
      <c r="CL22" s="528"/>
      <c r="CM22" s="528"/>
      <c r="CN22" s="528"/>
      <c r="CO22" s="528"/>
      <c r="CP22" s="528"/>
      <c r="CQ22" s="528"/>
      <c r="CR22" s="528"/>
      <c r="CS22" s="528"/>
      <c r="CT22" s="528"/>
      <c r="CU22" s="528"/>
      <c r="CV22" s="528"/>
      <c r="CW22" s="528"/>
      <c r="CX22" s="529"/>
      <c r="CY22" s="1"/>
      <c r="CZ22" s="1"/>
      <c r="DA22" s="1"/>
      <c r="DB22" s="1"/>
      <c r="DC22" s="99" t="s">
        <v>401</v>
      </c>
      <c r="DD22" s="99" t="s">
        <v>400</v>
      </c>
      <c r="DE22" s="99" t="s">
        <v>378</v>
      </c>
      <c r="DF22" s="103" t="s">
        <v>424</v>
      </c>
    </row>
    <row r="23" spans="1:110" ht="15.6" hidden="1" outlineLevel="1" x14ac:dyDescent="0.25">
      <c r="A23" s="73"/>
      <c r="B23" s="73"/>
      <c r="C23" s="73"/>
      <c r="D23" s="73"/>
      <c r="E23" s="73"/>
      <c r="F23" s="73"/>
      <c r="G23" s="74"/>
      <c r="H23" s="534"/>
      <c r="I23" s="535"/>
      <c r="J23" s="535"/>
      <c r="K23" s="535"/>
      <c r="L23" s="535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535"/>
      <c r="X23" s="535"/>
      <c r="Y23" s="535"/>
      <c r="Z23" s="535"/>
      <c r="AA23" s="535"/>
      <c r="AB23" s="535"/>
      <c r="AC23" s="535"/>
      <c r="AD23" s="535"/>
      <c r="AE23" s="535"/>
      <c r="AF23" s="535"/>
      <c r="AG23" s="535"/>
      <c r="AH23" s="535"/>
      <c r="AI23" s="535"/>
      <c r="AJ23" s="535"/>
      <c r="AK23" s="535"/>
      <c r="AL23" s="535"/>
      <c r="AM23" s="552"/>
      <c r="AN23" s="519">
        <v>687.63495760000001</v>
      </c>
      <c r="AO23" s="519"/>
      <c r="AP23" s="519"/>
      <c r="AQ23" s="519"/>
      <c r="AR23" s="519"/>
      <c r="AS23" s="519"/>
      <c r="AT23" s="519"/>
      <c r="AU23" s="519"/>
      <c r="AV23" s="519"/>
      <c r="AW23" s="519"/>
      <c r="AX23" s="519"/>
      <c r="AY23" s="519"/>
      <c r="AZ23" s="519"/>
      <c r="BA23" s="519"/>
      <c r="BB23" s="519"/>
      <c r="BC23" s="519"/>
      <c r="BD23" s="519"/>
      <c r="BE23" s="519"/>
      <c r="BF23" s="519"/>
      <c r="BG23" s="519"/>
      <c r="BH23" s="519"/>
      <c r="BI23" s="519"/>
      <c r="BJ23" s="519"/>
      <c r="BK23" s="519"/>
      <c r="BL23" s="519"/>
      <c r="BM23" s="519"/>
      <c r="BN23" s="519"/>
      <c r="BO23" s="519"/>
      <c r="BP23" s="519"/>
      <c r="BQ23" s="519"/>
      <c r="BR23" s="519"/>
      <c r="BS23" s="519"/>
      <c r="BT23" s="528">
        <v>250</v>
      </c>
      <c r="BU23" s="528"/>
      <c r="BV23" s="528"/>
      <c r="BW23" s="528"/>
      <c r="BX23" s="528"/>
      <c r="BY23" s="528"/>
      <c r="BZ23" s="528"/>
      <c r="CA23" s="528"/>
      <c r="CB23" s="528"/>
      <c r="CC23" s="528"/>
      <c r="CD23" s="528"/>
      <c r="CE23" s="528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  <c r="CR23" s="528"/>
      <c r="CS23" s="528"/>
      <c r="CT23" s="528"/>
      <c r="CU23" s="528"/>
      <c r="CV23" s="528"/>
      <c r="CW23" s="528"/>
      <c r="CX23" s="529"/>
      <c r="CY23" s="1"/>
      <c r="CZ23" s="1"/>
      <c r="DA23" s="1"/>
      <c r="DB23" s="1"/>
      <c r="DC23" s="99" t="s">
        <v>402</v>
      </c>
      <c r="DD23" s="99" t="s">
        <v>398</v>
      </c>
      <c r="DE23" s="99" t="s">
        <v>379</v>
      </c>
      <c r="DF23" s="103" t="s">
        <v>425</v>
      </c>
    </row>
    <row r="24" spans="1:110" ht="15.6" hidden="1" outlineLevel="1" x14ac:dyDescent="0.25">
      <c r="A24" s="73"/>
      <c r="B24" s="73"/>
      <c r="C24" s="73"/>
      <c r="D24" s="73"/>
      <c r="E24" s="73"/>
      <c r="F24" s="73"/>
      <c r="G24" s="74"/>
      <c r="H24" s="534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  <c r="AC24" s="535"/>
      <c r="AD24" s="535"/>
      <c r="AE24" s="535"/>
      <c r="AF24" s="535"/>
      <c r="AG24" s="535"/>
      <c r="AH24" s="535"/>
      <c r="AI24" s="535"/>
      <c r="AJ24" s="535"/>
      <c r="AK24" s="535"/>
      <c r="AL24" s="535"/>
      <c r="AM24" s="552"/>
      <c r="AN24" s="519">
        <v>666.93545999999992</v>
      </c>
      <c r="AO24" s="519"/>
      <c r="AP24" s="519"/>
      <c r="AQ24" s="519"/>
      <c r="AR24" s="519"/>
      <c r="AS24" s="519"/>
      <c r="AT24" s="519"/>
      <c r="AU24" s="519"/>
      <c r="AV24" s="519"/>
      <c r="AW24" s="519"/>
      <c r="AX24" s="519"/>
      <c r="AY24" s="519"/>
      <c r="AZ24" s="519"/>
      <c r="BA24" s="519"/>
      <c r="BB24" s="519"/>
      <c r="BC24" s="519"/>
      <c r="BD24" s="519"/>
      <c r="BE24" s="519"/>
      <c r="BF24" s="519"/>
      <c r="BG24" s="519"/>
      <c r="BH24" s="519"/>
      <c r="BI24" s="519"/>
      <c r="BJ24" s="519"/>
      <c r="BK24" s="519"/>
      <c r="BL24" s="519"/>
      <c r="BM24" s="519"/>
      <c r="BN24" s="519"/>
      <c r="BO24" s="519"/>
      <c r="BP24" s="519"/>
      <c r="BQ24" s="519"/>
      <c r="BR24" s="519"/>
      <c r="BS24" s="519"/>
      <c r="BT24" s="528">
        <v>250</v>
      </c>
      <c r="BU24" s="528"/>
      <c r="BV24" s="528"/>
      <c r="BW24" s="528"/>
      <c r="BX24" s="528"/>
      <c r="BY24" s="528"/>
      <c r="BZ24" s="528"/>
      <c r="CA24" s="528"/>
      <c r="CB24" s="528"/>
      <c r="CC24" s="528"/>
      <c r="CD24" s="528"/>
      <c r="CE24" s="528"/>
      <c r="CF24" s="528"/>
      <c r="CG24" s="528"/>
      <c r="CH24" s="528"/>
      <c r="CI24" s="528"/>
      <c r="CJ24" s="528"/>
      <c r="CK24" s="528"/>
      <c r="CL24" s="528"/>
      <c r="CM24" s="528"/>
      <c r="CN24" s="528"/>
      <c r="CO24" s="528"/>
      <c r="CP24" s="528"/>
      <c r="CQ24" s="528"/>
      <c r="CR24" s="528"/>
      <c r="CS24" s="528"/>
      <c r="CT24" s="528"/>
      <c r="CU24" s="528"/>
      <c r="CV24" s="528"/>
      <c r="CW24" s="528"/>
      <c r="CX24" s="529"/>
      <c r="CY24" s="1"/>
      <c r="CZ24" s="1"/>
      <c r="DA24" s="1"/>
      <c r="DB24" s="1"/>
      <c r="DC24" s="99" t="s">
        <v>403</v>
      </c>
      <c r="DD24" s="99" t="s">
        <v>400</v>
      </c>
      <c r="DE24" s="99" t="s">
        <v>380</v>
      </c>
      <c r="DF24" s="103" t="s">
        <v>425</v>
      </c>
    </row>
    <row r="25" spans="1:110" ht="15.6" hidden="1" outlineLevel="1" x14ac:dyDescent="0.25">
      <c r="A25" s="73"/>
      <c r="B25" s="73"/>
      <c r="C25" s="73"/>
      <c r="D25" s="73"/>
      <c r="E25" s="73"/>
      <c r="F25" s="73"/>
      <c r="G25" s="74"/>
      <c r="H25" s="534"/>
      <c r="I25" s="535"/>
      <c r="J25" s="535"/>
      <c r="K25" s="535"/>
      <c r="L25" s="535"/>
      <c r="M25" s="535"/>
      <c r="N25" s="535"/>
      <c r="O25" s="535"/>
      <c r="P25" s="535"/>
      <c r="Q25" s="535"/>
      <c r="R25" s="535"/>
      <c r="S25" s="535"/>
      <c r="T25" s="535"/>
      <c r="U25" s="535"/>
      <c r="V25" s="535"/>
      <c r="W25" s="535"/>
      <c r="X25" s="535"/>
      <c r="Y25" s="535"/>
      <c r="Z25" s="535"/>
      <c r="AA25" s="535"/>
      <c r="AB25" s="535"/>
      <c r="AC25" s="535"/>
      <c r="AD25" s="535"/>
      <c r="AE25" s="535"/>
      <c r="AF25" s="535"/>
      <c r="AG25" s="535"/>
      <c r="AH25" s="535"/>
      <c r="AI25" s="535"/>
      <c r="AJ25" s="535"/>
      <c r="AK25" s="535"/>
      <c r="AL25" s="535"/>
      <c r="AM25" s="552"/>
      <c r="AN25" s="519">
        <v>810.08082999999999</v>
      </c>
      <c r="AO25" s="519"/>
      <c r="AP25" s="519"/>
      <c r="AQ25" s="519"/>
      <c r="AR25" s="519"/>
      <c r="AS25" s="519"/>
      <c r="AT25" s="519"/>
      <c r="AU25" s="519"/>
      <c r="AV25" s="519"/>
      <c r="AW25" s="519"/>
      <c r="AX25" s="519"/>
      <c r="AY25" s="519"/>
      <c r="AZ25" s="519"/>
      <c r="BA25" s="519"/>
      <c r="BB25" s="519"/>
      <c r="BC25" s="519"/>
      <c r="BD25" s="519"/>
      <c r="BE25" s="519"/>
      <c r="BF25" s="519"/>
      <c r="BG25" s="519"/>
      <c r="BH25" s="519"/>
      <c r="BI25" s="519"/>
      <c r="BJ25" s="519"/>
      <c r="BK25" s="519"/>
      <c r="BL25" s="519"/>
      <c r="BM25" s="519"/>
      <c r="BN25" s="519"/>
      <c r="BO25" s="519"/>
      <c r="BP25" s="519"/>
      <c r="BQ25" s="519"/>
      <c r="BR25" s="519"/>
      <c r="BS25" s="519"/>
      <c r="BT25" s="528">
        <v>160</v>
      </c>
      <c r="BU25" s="528"/>
      <c r="BV25" s="528"/>
      <c r="BW25" s="528"/>
      <c r="BX25" s="528"/>
      <c r="BY25" s="528"/>
      <c r="BZ25" s="528"/>
      <c r="CA25" s="528"/>
      <c r="CB25" s="528"/>
      <c r="CC25" s="528"/>
      <c r="CD25" s="528"/>
      <c r="CE25" s="528"/>
      <c r="CF25" s="528"/>
      <c r="CG25" s="528"/>
      <c r="CH25" s="528"/>
      <c r="CI25" s="528"/>
      <c r="CJ25" s="528"/>
      <c r="CK25" s="528"/>
      <c r="CL25" s="528"/>
      <c r="CM25" s="528"/>
      <c r="CN25" s="528"/>
      <c r="CO25" s="528"/>
      <c r="CP25" s="528"/>
      <c r="CQ25" s="528"/>
      <c r="CR25" s="528"/>
      <c r="CS25" s="528"/>
      <c r="CT25" s="528"/>
      <c r="CU25" s="528"/>
      <c r="CV25" s="528"/>
      <c r="CW25" s="528"/>
      <c r="CX25" s="529"/>
      <c r="CY25" s="1"/>
      <c r="CZ25" s="1"/>
      <c r="DA25" s="1"/>
      <c r="DB25" s="1"/>
      <c r="DC25" s="99" t="s">
        <v>404</v>
      </c>
      <c r="DD25" s="99" t="s">
        <v>398</v>
      </c>
      <c r="DE25" s="99" t="s">
        <v>381</v>
      </c>
      <c r="DF25" s="103" t="s">
        <v>426</v>
      </c>
    </row>
    <row r="26" spans="1:110" ht="15.6" hidden="1" outlineLevel="1" x14ac:dyDescent="0.25">
      <c r="A26" s="73"/>
      <c r="B26" s="73"/>
      <c r="C26" s="73"/>
      <c r="D26" s="73"/>
      <c r="E26" s="73"/>
      <c r="F26" s="73"/>
      <c r="G26" s="74"/>
      <c r="H26" s="534"/>
      <c r="I26" s="535"/>
      <c r="J26" s="535"/>
      <c r="K26" s="535"/>
      <c r="L26" s="535"/>
      <c r="M26" s="535"/>
      <c r="N26" s="535"/>
      <c r="O26" s="535"/>
      <c r="P26" s="535"/>
      <c r="Q26" s="535"/>
      <c r="R26" s="535"/>
      <c r="S26" s="535"/>
      <c r="T26" s="535"/>
      <c r="U26" s="535"/>
      <c r="V26" s="535"/>
      <c r="W26" s="535"/>
      <c r="X26" s="535"/>
      <c r="Y26" s="535"/>
      <c r="Z26" s="535"/>
      <c r="AA26" s="535"/>
      <c r="AB26" s="535"/>
      <c r="AC26" s="535"/>
      <c r="AD26" s="535"/>
      <c r="AE26" s="535"/>
      <c r="AF26" s="535"/>
      <c r="AG26" s="535"/>
      <c r="AH26" s="535"/>
      <c r="AI26" s="535"/>
      <c r="AJ26" s="535"/>
      <c r="AK26" s="535"/>
      <c r="AL26" s="535"/>
      <c r="AM26" s="552"/>
      <c r="AN26" s="519">
        <v>1005.62668</v>
      </c>
      <c r="AO26" s="519"/>
      <c r="AP26" s="519"/>
      <c r="AQ26" s="519"/>
      <c r="AR26" s="519"/>
      <c r="AS26" s="519"/>
      <c r="AT26" s="519"/>
      <c r="AU26" s="519"/>
      <c r="AV26" s="519"/>
      <c r="AW26" s="519"/>
      <c r="AX26" s="519"/>
      <c r="AY26" s="519"/>
      <c r="AZ26" s="519"/>
      <c r="BA26" s="519"/>
      <c r="BB26" s="519"/>
      <c r="BC26" s="519"/>
      <c r="BD26" s="519"/>
      <c r="BE26" s="519"/>
      <c r="BF26" s="519"/>
      <c r="BG26" s="519"/>
      <c r="BH26" s="519"/>
      <c r="BI26" s="519"/>
      <c r="BJ26" s="519"/>
      <c r="BK26" s="519"/>
      <c r="BL26" s="519"/>
      <c r="BM26" s="519"/>
      <c r="BN26" s="519"/>
      <c r="BO26" s="519"/>
      <c r="BP26" s="519"/>
      <c r="BQ26" s="519"/>
      <c r="BR26" s="519"/>
      <c r="BS26" s="519"/>
      <c r="BT26" s="528">
        <v>250</v>
      </c>
      <c r="BU26" s="528"/>
      <c r="BV26" s="528"/>
      <c r="BW26" s="528"/>
      <c r="BX26" s="528"/>
      <c r="BY26" s="528"/>
      <c r="BZ26" s="528"/>
      <c r="CA26" s="528"/>
      <c r="CB26" s="528"/>
      <c r="CC26" s="528"/>
      <c r="CD26" s="528"/>
      <c r="CE26" s="528"/>
      <c r="CF26" s="528"/>
      <c r="CG26" s="528"/>
      <c r="CH26" s="528"/>
      <c r="CI26" s="528"/>
      <c r="CJ26" s="528"/>
      <c r="CK26" s="528"/>
      <c r="CL26" s="528"/>
      <c r="CM26" s="528"/>
      <c r="CN26" s="528"/>
      <c r="CO26" s="528"/>
      <c r="CP26" s="528"/>
      <c r="CQ26" s="528"/>
      <c r="CR26" s="528"/>
      <c r="CS26" s="528"/>
      <c r="CT26" s="528"/>
      <c r="CU26" s="528"/>
      <c r="CV26" s="528"/>
      <c r="CW26" s="528"/>
      <c r="CX26" s="529"/>
      <c r="CY26" s="1"/>
      <c r="CZ26" s="1"/>
      <c r="DA26" s="1"/>
      <c r="DB26" s="1"/>
      <c r="DC26" s="99" t="s">
        <v>405</v>
      </c>
      <c r="DD26" s="99" t="s">
        <v>398</v>
      </c>
      <c r="DE26" s="99" t="s">
        <v>382</v>
      </c>
      <c r="DF26" s="103" t="s">
        <v>425</v>
      </c>
    </row>
    <row r="27" spans="1:110" ht="27.6" hidden="1" outlineLevel="1" x14ac:dyDescent="0.25">
      <c r="A27" s="73"/>
      <c r="B27" s="73"/>
      <c r="C27" s="73"/>
      <c r="D27" s="73"/>
      <c r="E27" s="73"/>
      <c r="F27" s="73"/>
      <c r="G27" s="74"/>
      <c r="H27" s="534"/>
      <c r="I27" s="535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  <c r="AC27" s="535"/>
      <c r="AD27" s="535"/>
      <c r="AE27" s="535"/>
      <c r="AF27" s="535"/>
      <c r="AG27" s="535"/>
      <c r="AH27" s="535"/>
      <c r="AI27" s="535"/>
      <c r="AJ27" s="535"/>
      <c r="AK27" s="535"/>
      <c r="AL27" s="535"/>
      <c r="AM27" s="552"/>
      <c r="AN27" s="519">
        <v>978.38452199999995</v>
      </c>
      <c r="AO27" s="519"/>
      <c r="AP27" s="519"/>
      <c r="AQ27" s="519"/>
      <c r="AR27" s="519"/>
      <c r="AS27" s="519"/>
      <c r="AT27" s="519"/>
      <c r="AU27" s="519"/>
      <c r="AV27" s="519"/>
      <c r="AW27" s="519"/>
      <c r="AX27" s="519"/>
      <c r="AY27" s="519"/>
      <c r="AZ27" s="519"/>
      <c r="BA27" s="519"/>
      <c r="BB27" s="519"/>
      <c r="BC27" s="519"/>
      <c r="BD27" s="519"/>
      <c r="BE27" s="519"/>
      <c r="BF27" s="519"/>
      <c r="BG27" s="519"/>
      <c r="BH27" s="519"/>
      <c r="BI27" s="519"/>
      <c r="BJ27" s="519"/>
      <c r="BK27" s="519"/>
      <c r="BL27" s="519"/>
      <c r="BM27" s="519"/>
      <c r="BN27" s="519"/>
      <c r="BO27" s="519"/>
      <c r="BP27" s="519"/>
      <c r="BQ27" s="519"/>
      <c r="BR27" s="519"/>
      <c r="BS27" s="519"/>
      <c r="BT27" s="528">
        <v>160</v>
      </c>
      <c r="BU27" s="528"/>
      <c r="BV27" s="528"/>
      <c r="BW27" s="528"/>
      <c r="BX27" s="528"/>
      <c r="BY27" s="528"/>
      <c r="BZ27" s="528"/>
      <c r="CA27" s="528"/>
      <c r="CB27" s="528"/>
      <c r="CC27" s="528"/>
      <c r="CD27" s="528"/>
      <c r="CE27" s="528"/>
      <c r="CF27" s="528"/>
      <c r="CG27" s="528"/>
      <c r="CH27" s="528"/>
      <c r="CI27" s="528"/>
      <c r="CJ27" s="528"/>
      <c r="CK27" s="528"/>
      <c r="CL27" s="528"/>
      <c r="CM27" s="528"/>
      <c r="CN27" s="528"/>
      <c r="CO27" s="528"/>
      <c r="CP27" s="528"/>
      <c r="CQ27" s="528"/>
      <c r="CR27" s="528"/>
      <c r="CS27" s="528"/>
      <c r="CT27" s="528"/>
      <c r="CU27" s="528"/>
      <c r="CV27" s="528"/>
      <c r="CW27" s="528"/>
      <c r="CX27" s="529"/>
      <c r="CY27" s="1"/>
      <c r="CZ27" s="1"/>
      <c r="DA27" s="1"/>
      <c r="DB27" s="1"/>
      <c r="DC27" s="99" t="s">
        <v>406</v>
      </c>
      <c r="DD27" s="99" t="s">
        <v>398</v>
      </c>
      <c r="DE27" s="99" t="s">
        <v>383</v>
      </c>
      <c r="DF27" s="103" t="s">
        <v>426</v>
      </c>
    </row>
    <row r="28" spans="1:110" ht="15.6" hidden="1" outlineLevel="1" x14ac:dyDescent="0.25">
      <c r="A28" s="518"/>
      <c r="B28" s="518"/>
      <c r="C28" s="518"/>
      <c r="D28" s="518"/>
      <c r="E28" s="518"/>
      <c r="F28" s="518"/>
      <c r="G28" s="520"/>
      <c r="H28" s="534"/>
      <c r="I28" s="535"/>
      <c r="J28" s="535"/>
      <c r="K28" s="535"/>
      <c r="L28" s="535"/>
      <c r="M28" s="535"/>
      <c r="N28" s="535"/>
      <c r="O28" s="535"/>
      <c r="P28" s="535"/>
      <c r="Q28" s="535"/>
      <c r="R28" s="535"/>
      <c r="S28" s="535"/>
      <c r="T28" s="535"/>
      <c r="U28" s="535"/>
      <c r="V28" s="535"/>
      <c r="W28" s="535"/>
      <c r="X28" s="535"/>
      <c r="Y28" s="535"/>
      <c r="Z28" s="535"/>
      <c r="AA28" s="535"/>
      <c r="AB28" s="535"/>
      <c r="AC28" s="535"/>
      <c r="AD28" s="535"/>
      <c r="AE28" s="535"/>
      <c r="AF28" s="535"/>
      <c r="AG28" s="535"/>
      <c r="AH28" s="535"/>
      <c r="AI28" s="535"/>
      <c r="AJ28" s="535"/>
      <c r="AK28" s="535"/>
      <c r="AL28" s="535"/>
      <c r="AM28" s="552"/>
      <c r="AN28" s="519">
        <v>1215.3938500000002</v>
      </c>
      <c r="AO28" s="519"/>
      <c r="AP28" s="519"/>
      <c r="AQ28" s="519"/>
      <c r="AR28" s="519"/>
      <c r="AS28" s="519"/>
      <c r="AT28" s="519"/>
      <c r="AU28" s="519"/>
      <c r="AV28" s="519"/>
      <c r="AW28" s="519"/>
      <c r="AX28" s="519"/>
      <c r="AY28" s="519"/>
      <c r="AZ28" s="519"/>
      <c r="BA28" s="519"/>
      <c r="BB28" s="519"/>
      <c r="BC28" s="519"/>
      <c r="BD28" s="519"/>
      <c r="BE28" s="519"/>
      <c r="BF28" s="519"/>
      <c r="BG28" s="519"/>
      <c r="BH28" s="519"/>
      <c r="BI28" s="519"/>
      <c r="BJ28" s="519"/>
      <c r="BK28" s="519"/>
      <c r="BL28" s="519"/>
      <c r="BM28" s="519"/>
      <c r="BN28" s="519"/>
      <c r="BO28" s="519"/>
      <c r="BP28" s="519"/>
      <c r="BQ28" s="519"/>
      <c r="BR28" s="519"/>
      <c r="BS28" s="519"/>
      <c r="BT28" s="528">
        <v>250</v>
      </c>
      <c r="BU28" s="528"/>
      <c r="BV28" s="528"/>
      <c r="BW28" s="528"/>
      <c r="BX28" s="528"/>
      <c r="BY28" s="528"/>
      <c r="BZ28" s="528"/>
      <c r="CA28" s="528"/>
      <c r="CB28" s="528"/>
      <c r="CC28" s="528"/>
      <c r="CD28" s="528"/>
      <c r="CE28" s="528"/>
      <c r="CF28" s="528"/>
      <c r="CG28" s="528"/>
      <c r="CH28" s="528"/>
      <c r="CI28" s="528"/>
      <c r="CJ28" s="528"/>
      <c r="CK28" s="528"/>
      <c r="CL28" s="528"/>
      <c r="CM28" s="528"/>
      <c r="CN28" s="528"/>
      <c r="CO28" s="528"/>
      <c r="CP28" s="528"/>
      <c r="CQ28" s="528"/>
      <c r="CR28" s="528"/>
      <c r="CS28" s="528"/>
      <c r="CT28" s="528"/>
      <c r="CU28" s="528"/>
      <c r="CV28" s="528"/>
      <c r="CW28" s="528"/>
      <c r="CX28" s="529"/>
      <c r="CY28" s="1"/>
      <c r="CZ28" s="1"/>
      <c r="DA28" s="1"/>
      <c r="DB28" s="1"/>
      <c r="DC28" s="99" t="s">
        <v>407</v>
      </c>
      <c r="DD28" s="99" t="s">
        <v>398</v>
      </c>
      <c r="DE28" s="99" t="s">
        <v>384</v>
      </c>
      <c r="DF28" s="103" t="s">
        <v>424</v>
      </c>
    </row>
    <row r="29" spans="1:110" ht="16.2" hidden="1" outlineLevel="1" thickBot="1" x14ac:dyDescent="0.3">
      <c r="A29" s="518"/>
      <c r="B29" s="518"/>
      <c r="C29" s="518"/>
      <c r="D29" s="518"/>
      <c r="E29" s="518"/>
      <c r="F29" s="518"/>
      <c r="G29" s="520"/>
      <c r="H29" s="534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52"/>
      <c r="AN29" s="542">
        <v>3408.9671199999998</v>
      </c>
      <c r="AO29" s="542"/>
      <c r="AP29" s="542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542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3">
        <f>630*2</f>
        <v>1260</v>
      </c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  <c r="CJ29" s="543"/>
      <c r="CK29" s="543"/>
      <c r="CL29" s="543"/>
      <c r="CM29" s="543"/>
      <c r="CN29" s="543"/>
      <c r="CO29" s="543"/>
      <c r="CP29" s="543"/>
      <c r="CQ29" s="543"/>
      <c r="CR29" s="543"/>
      <c r="CS29" s="543"/>
      <c r="CT29" s="543"/>
      <c r="CU29" s="543"/>
      <c r="CV29" s="543"/>
      <c r="CW29" s="543"/>
      <c r="CX29" s="544"/>
      <c r="CY29" s="1"/>
      <c r="CZ29" s="1"/>
      <c r="DA29" s="1"/>
      <c r="DB29" s="1"/>
      <c r="DC29" s="99" t="s">
        <v>408</v>
      </c>
      <c r="DD29" s="99" t="s">
        <v>409</v>
      </c>
      <c r="DE29" s="99" t="s">
        <v>385</v>
      </c>
      <c r="DF29" s="103" t="s">
        <v>427</v>
      </c>
    </row>
    <row r="30" spans="1:110" ht="15.6" hidden="1" outlineLevel="1" x14ac:dyDescent="0.25">
      <c r="A30" s="518"/>
      <c r="B30" s="518"/>
      <c r="C30" s="518"/>
      <c r="D30" s="518"/>
      <c r="E30" s="518"/>
      <c r="F30" s="518"/>
      <c r="G30" s="520"/>
      <c r="H30" s="532">
        <v>2019</v>
      </c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60"/>
      <c r="AN30" s="549">
        <v>779.21267999999998</v>
      </c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39">
        <v>250</v>
      </c>
      <c r="BU30" s="539"/>
      <c r="BV30" s="539"/>
      <c r="BW30" s="539"/>
      <c r="BX30" s="539"/>
      <c r="BY30" s="539"/>
      <c r="BZ30" s="539"/>
      <c r="CA30" s="539"/>
      <c r="CB30" s="539"/>
      <c r="CC30" s="539"/>
      <c r="CD30" s="539"/>
      <c r="CE30" s="539"/>
      <c r="CF30" s="539"/>
      <c r="CG30" s="539"/>
      <c r="CH30" s="539"/>
      <c r="CI30" s="539"/>
      <c r="CJ30" s="539"/>
      <c r="CK30" s="539"/>
      <c r="CL30" s="539"/>
      <c r="CM30" s="539"/>
      <c r="CN30" s="539"/>
      <c r="CO30" s="539"/>
      <c r="CP30" s="539"/>
      <c r="CQ30" s="539"/>
      <c r="CR30" s="539"/>
      <c r="CS30" s="539"/>
      <c r="CT30" s="539"/>
      <c r="CU30" s="539"/>
      <c r="CV30" s="539"/>
      <c r="CW30" s="539"/>
      <c r="CX30" s="540"/>
      <c r="CY30" s="1"/>
      <c r="CZ30" s="1"/>
      <c r="DA30" s="1"/>
      <c r="DB30" s="1"/>
      <c r="DC30" s="100" t="s">
        <v>410</v>
      </c>
      <c r="DD30" s="100" t="s">
        <v>400</v>
      </c>
      <c r="DE30" s="100" t="s">
        <v>386</v>
      </c>
      <c r="DF30" s="103" t="s">
        <v>428</v>
      </c>
    </row>
    <row r="31" spans="1:110" ht="15.6" hidden="1" outlineLevel="1" x14ac:dyDescent="0.25">
      <c r="A31" s="518"/>
      <c r="B31" s="518"/>
      <c r="C31" s="518"/>
      <c r="D31" s="518"/>
      <c r="E31" s="518"/>
      <c r="F31" s="518"/>
      <c r="G31" s="520"/>
      <c r="H31" s="534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  <c r="AE31" s="535"/>
      <c r="AF31" s="535"/>
      <c r="AG31" s="535"/>
      <c r="AH31" s="535"/>
      <c r="AI31" s="535"/>
      <c r="AJ31" s="535"/>
      <c r="AK31" s="535"/>
      <c r="AL31" s="535"/>
      <c r="AM31" s="561"/>
      <c r="AN31" s="536">
        <v>861.76373999999998</v>
      </c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8"/>
      <c r="BT31" s="554">
        <v>160</v>
      </c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5"/>
      <c r="CY31" s="1"/>
      <c r="CZ31" s="1"/>
      <c r="DA31" s="1"/>
      <c r="DB31" s="1"/>
      <c r="DC31" s="100" t="s">
        <v>411</v>
      </c>
      <c r="DD31" s="100" t="s">
        <v>400</v>
      </c>
      <c r="DE31" s="100" t="s">
        <v>387</v>
      </c>
      <c r="DF31" s="103" t="s">
        <v>429</v>
      </c>
    </row>
    <row r="32" spans="1:110" ht="15.6" hidden="1" outlineLevel="1" x14ac:dyDescent="0.25">
      <c r="A32" s="518"/>
      <c r="B32" s="518"/>
      <c r="C32" s="518"/>
      <c r="D32" s="518"/>
      <c r="E32" s="518"/>
      <c r="F32" s="518"/>
      <c r="G32" s="520"/>
      <c r="H32" s="534"/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5"/>
      <c r="T32" s="535"/>
      <c r="U32" s="535"/>
      <c r="V32" s="535"/>
      <c r="W32" s="535"/>
      <c r="X32" s="535"/>
      <c r="Y32" s="535"/>
      <c r="Z32" s="535"/>
      <c r="AA32" s="535"/>
      <c r="AB32" s="535"/>
      <c r="AC32" s="535"/>
      <c r="AD32" s="535"/>
      <c r="AE32" s="535"/>
      <c r="AF32" s="535"/>
      <c r="AG32" s="535"/>
      <c r="AH32" s="535"/>
      <c r="AI32" s="535"/>
      <c r="AJ32" s="535"/>
      <c r="AK32" s="535"/>
      <c r="AL32" s="535"/>
      <c r="AM32" s="561"/>
      <c r="AN32" s="536">
        <v>589.96931999999993</v>
      </c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8"/>
      <c r="BT32" s="528">
        <v>160</v>
      </c>
      <c r="BU32" s="528"/>
      <c r="BV32" s="528"/>
      <c r="BW32" s="528"/>
      <c r="BX32" s="528"/>
      <c r="BY32" s="528"/>
      <c r="BZ32" s="528"/>
      <c r="CA32" s="528"/>
      <c r="CB32" s="528"/>
      <c r="CC32" s="528"/>
      <c r="CD32" s="528"/>
      <c r="CE32" s="528"/>
      <c r="CF32" s="528"/>
      <c r="CG32" s="528"/>
      <c r="CH32" s="528"/>
      <c r="CI32" s="528"/>
      <c r="CJ32" s="528"/>
      <c r="CK32" s="528"/>
      <c r="CL32" s="528"/>
      <c r="CM32" s="528"/>
      <c r="CN32" s="528"/>
      <c r="CO32" s="528"/>
      <c r="CP32" s="528"/>
      <c r="CQ32" s="528"/>
      <c r="CR32" s="528"/>
      <c r="CS32" s="528"/>
      <c r="CT32" s="528"/>
      <c r="CU32" s="528"/>
      <c r="CV32" s="528"/>
      <c r="CW32" s="528"/>
      <c r="CX32" s="529"/>
      <c r="CY32" s="1"/>
      <c r="CZ32" s="1"/>
      <c r="DA32" s="1"/>
      <c r="DB32" s="1"/>
      <c r="DC32" s="100" t="s">
        <v>412</v>
      </c>
      <c r="DD32" s="100" t="s">
        <v>400</v>
      </c>
      <c r="DE32" s="100" t="s">
        <v>388</v>
      </c>
      <c r="DF32" s="103" t="s">
        <v>430</v>
      </c>
    </row>
    <row r="33" spans="1:113" ht="16.2" hidden="1" outlineLevel="1" thickBot="1" x14ac:dyDescent="0.3">
      <c r="A33" s="518"/>
      <c r="B33" s="518"/>
      <c r="C33" s="518"/>
      <c r="D33" s="518"/>
      <c r="E33" s="518"/>
      <c r="F33" s="518"/>
      <c r="G33" s="520"/>
      <c r="H33" s="534"/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5"/>
      <c r="T33" s="535"/>
      <c r="U33" s="535"/>
      <c r="V33" s="535"/>
      <c r="W33" s="535"/>
      <c r="X33" s="535"/>
      <c r="Y33" s="535"/>
      <c r="Z33" s="535"/>
      <c r="AA33" s="535"/>
      <c r="AB33" s="535"/>
      <c r="AC33" s="535"/>
      <c r="AD33" s="535"/>
      <c r="AE33" s="535"/>
      <c r="AF33" s="535"/>
      <c r="AG33" s="535"/>
      <c r="AH33" s="535"/>
      <c r="AI33" s="535"/>
      <c r="AJ33" s="535"/>
      <c r="AK33" s="535"/>
      <c r="AL33" s="535"/>
      <c r="AM33" s="561"/>
      <c r="AN33" s="536">
        <v>889.33978999999999</v>
      </c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8"/>
      <c r="BT33" s="554">
        <v>400</v>
      </c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5"/>
      <c r="CY33" s="1"/>
      <c r="CZ33" s="1"/>
      <c r="DA33" s="1"/>
      <c r="DB33" s="1"/>
      <c r="DC33" s="100" t="s">
        <v>413</v>
      </c>
      <c r="DD33" s="100" t="s">
        <v>400</v>
      </c>
      <c r="DE33" s="100" t="s">
        <v>389</v>
      </c>
      <c r="DF33" s="103" t="s">
        <v>431</v>
      </c>
    </row>
    <row r="34" spans="1:113" ht="15.6" hidden="1" outlineLevel="1" x14ac:dyDescent="0.25">
      <c r="A34" s="73"/>
      <c r="B34" s="73"/>
      <c r="C34" s="73"/>
      <c r="D34" s="73"/>
      <c r="E34" s="73"/>
      <c r="F34" s="73"/>
      <c r="G34" s="74"/>
      <c r="H34" s="532">
        <v>2020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  <c r="Z34" s="533"/>
      <c r="AA34" s="533"/>
      <c r="AB34" s="533"/>
      <c r="AC34" s="533"/>
      <c r="AD34" s="533"/>
      <c r="AE34" s="533"/>
      <c r="AF34" s="533"/>
      <c r="AG34" s="533"/>
      <c r="AH34" s="533"/>
      <c r="AI34" s="533"/>
      <c r="AJ34" s="533"/>
      <c r="AK34" s="533"/>
      <c r="AL34" s="533"/>
      <c r="AM34" s="533"/>
      <c r="AN34" s="549">
        <v>801.37630999999999</v>
      </c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39">
        <v>250</v>
      </c>
      <c r="BU34" s="539"/>
      <c r="BV34" s="539"/>
      <c r="BW34" s="539"/>
      <c r="BX34" s="539"/>
      <c r="BY34" s="539"/>
      <c r="BZ34" s="539"/>
      <c r="CA34" s="539"/>
      <c r="CB34" s="539"/>
      <c r="CC34" s="539"/>
      <c r="CD34" s="539"/>
      <c r="CE34" s="539"/>
      <c r="CF34" s="539"/>
      <c r="CG34" s="539"/>
      <c r="CH34" s="539"/>
      <c r="CI34" s="539"/>
      <c r="CJ34" s="539"/>
      <c r="CK34" s="539"/>
      <c r="CL34" s="539"/>
      <c r="CM34" s="539"/>
      <c r="CN34" s="539"/>
      <c r="CO34" s="539"/>
      <c r="CP34" s="539"/>
      <c r="CQ34" s="539"/>
      <c r="CR34" s="539"/>
      <c r="CS34" s="539"/>
      <c r="CT34" s="539"/>
      <c r="CU34" s="539"/>
      <c r="CV34" s="539"/>
      <c r="CW34" s="539"/>
      <c r="CX34" s="540"/>
      <c r="CY34" s="1"/>
      <c r="CZ34" s="1"/>
      <c r="DA34" s="1"/>
      <c r="DB34" s="1"/>
      <c r="DC34" s="1" t="s">
        <v>414</v>
      </c>
      <c r="DD34" s="1" t="s">
        <v>400</v>
      </c>
      <c r="DE34" s="1" t="s">
        <v>390</v>
      </c>
      <c r="DF34" s="103" t="s">
        <v>432</v>
      </c>
      <c r="DH34" s="104"/>
      <c r="DI34" s="105"/>
    </row>
    <row r="35" spans="1:113" ht="15.6" hidden="1" outlineLevel="1" x14ac:dyDescent="0.25">
      <c r="A35" s="73"/>
      <c r="B35" s="73"/>
      <c r="C35" s="73"/>
      <c r="D35" s="73"/>
      <c r="E35" s="73"/>
      <c r="F35" s="73"/>
      <c r="G35" s="74"/>
      <c r="H35" s="534"/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5"/>
      <c r="T35" s="535"/>
      <c r="U35" s="535"/>
      <c r="V35" s="535"/>
      <c r="W35" s="535"/>
      <c r="X35" s="535"/>
      <c r="Y35" s="535"/>
      <c r="Z35" s="535"/>
      <c r="AA35" s="535"/>
      <c r="AB35" s="535"/>
      <c r="AC35" s="535"/>
      <c r="AD35" s="535"/>
      <c r="AE35" s="535"/>
      <c r="AF35" s="535"/>
      <c r="AG35" s="535"/>
      <c r="AH35" s="535"/>
      <c r="AI35" s="535"/>
      <c r="AJ35" s="535"/>
      <c r="AK35" s="535"/>
      <c r="AL35" s="535"/>
      <c r="AM35" s="535"/>
      <c r="AN35" s="536">
        <v>2065.2654000000002</v>
      </c>
      <c r="AO35" s="537"/>
      <c r="AP35" s="537"/>
      <c r="AQ35" s="537"/>
      <c r="AR35" s="537"/>
      <c r="AS35" s="537"/>
      <c r="AT35" s="537"/>
      <c r="AU35" s="537"/>
      <c r="AV35" s="537"/>
      <c r="AW35" s="537"/>
      <c r="AX35" s="537"/>
      <c r="AY35" s="537"/>
      <c r="AZ35" s="537"/>
      <c r="BA35" s="537"/>
      <c r="BB35" s="537"/>
      <c r="BC35" s="537"/>
      <c r="BD35" s="537"/>
      <c r="BE35" s="537"/>
      <c r="BF35" s="537"/>
      <c r="BG35" s="537"/>
      <c r="BH35" s="537"/>
      <c r="BI35" s="537"/>
      <c r="BJ35" s="537"/>
      <c r="BK35" s="537"/>
      <c r="BL35" s="537"/>
      <c r="BM35" s="537"/>
      <c r="BN35" s="537"/>
      <c r="BO35" s="537"/>
      <c r="BP35" s="537"/>
      <c r="BQ35" s="537"/>
      <c r="BR35" s="537"/>
      <c r="BS35" s="538"/>
      <c r="BT35" s="554">
        <f>2*250</f>
        <v>500</v>
      </c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5"/>
      <c r="CY35" s="1"/>
      <c r="CZ35" s="1"/>
      <c r="DA35" s="1"/>
      <c r="DB35" s="1"/>
      <c r="DC35" s="1" t="s">
        <v>415</v>
      </c>
      <c r="DD35" s="1" t="s">
        <v>400</v>
      </c>
      <c r="DE35" s="1" t="s">
        <v>391</v>
      </c>
      <c r="DF35" s="103" t="s">
        <v>433</v>
      </c>
      <c r="DH35" s="106"/>
      <c r="DI35" s="105"/>
    </row>
    <row r="36" spans="1:113" ht="15.6" hidden="1" outlineLevel="1" x14ac:dyDescent="0.25">
      <c r="A36" s="73"/>
      <c r="B36" s="73"/>
      <c r="C36" s="73"/>
      <c r="D36" s="73"/>
      <c r="E36" s="73"/>
      <c r="F36" s="73"/>
      <c r="G36" s="74"/>
      <c r="H36" s="534"/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5"/>
      <c r="T36" s="535"/>
      <c r="U36" s="535"/>
      <c r="V36" s="535"/>
      <c r="W36" s="535"/>
      <c r="X36" s="535"/>
      <c r="Y36" s="535"/>
      <c r="Z36" s="535"/>
      <c r="AA36" s="535"/>
      <c r="AB36" s="535"/>
      <c r="AC36" s="535"/>
      <c r="AD36" s="535"/>
      <c r="AE36" s="535"/>
      <c r="AF36" s="535"/>
      <c r="AG36" s="535"/>
      <c r="AH36" s="535"/>
      <c r="AI36" s="535"/>
      <c r="AJ36" s="535"/>
      <c r="AK36" s="535"/>
      <c r="AL36" s="535"/>
      <c r="AM36" s="535"/>
      <c r="AN36" s="536">
        <v>1376.9433899999999</v>
      </c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8"/>
      <c r="BT36" s="554">
        <f>160*2</f>
        <v>320</v>
      </c>
      <c r="BU36" s="554"/>
      <c r="BV36" s="554"/>
      <c r="BW36" s="554"/>
      <c r="BX36" s="554"/>
      <c r="BY36" s="554"/>
      <c r="BZ36" s="554"/>
      <c r="CA36" s="554"/>
      <c r="CB36" s="554"/>
      <c r="CC36" s="554"/>
      <c r="CD36" s="554"/>
      <c r="CE36" s="554"/>
      <c r="CF36" s="554"/>
      <c r="CG36" s="554"/>
      <c r="CH36" s="554"/>
      <c r="CI36" s="554"/>
      <c r="CJ36" s="554"/>
      <c r="CK36" s="554"/>
      <c r="CL36" s="554"/>
      <c r="CM36" s="554"/>
      <c r="CN36" s="554"/>
      <c r="CO36" s="554"/>
      <c r="CP36" s="554"/>
      <c r="CQ36" s="554"/>
      <c r="CR36" s="554"/>
      <c r="CS36" s="554"/>
      <c r="CT36" s="554"/>
      <c r="CU36" s="554"/>
      <c r="CV36" s="554"/>
      <c r="CW36" s="554"/>
      <c r="CX36" s="555"/>
      <c r="CY36" s="1"/>
      <c r="CZ36" s="1"/>
      <c r="DA36" s="1"/>
      <c r="DB36" s="1"/>
      <c r="DC36" s="1" t="s">
        <v>416</v>
      </c>
      <c r="DD36" s="1" t="s">
        <v>400</v>
      </c>
      <c r="DE36" s="1" t="s">
        <v>392</v>
      </c>
      <c r="DF36" s="103" t="s">
        <v>434</v>
      </c>
      <c r="DH36" s="104"/>
      <c r="DI36" s="105"/>
    </row>
    <row r="37" spans="1:113" ht="15.6" hidden="1" outlineLevel="1" x14ac:dyDescent="0.25">
      <c r="A37" s="73"/>
      <c r="B37" s="73"/>
      <c r="C37" s="73"/>
      <c r="D37" s="73"/>
      <c r="E37" s="73"/>
      <c r="F37" s="73"/>
      <c r="G37" s="74"/>
      <c r="H37" s="534"/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5"/>
      <c r="T37" s="535"/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5"/>
      <c r="AF37" s="535"/>
      <c r="AG37" s="535"/>
      <c r="AH37" s="535"/>
      <c r="AI37" s="535"/>
      <c r="AJ37" s="535"/>
      <c r="AK37" s="535"/>
      <c r="AL37" s="535"/>
      <c r="AM37" s="535"/>
      <c r="AN37" s="536">
        <v>1674.27592</v>
      </c>
      <c r="AO37" s="537"/>
      <c r="AP37" s="537"/>
      <c r="AQ37" s="537"/>
      <c r="AR37" s="537"/>
      <c r="AS37" s="537"/>
      <c r="AT37" s="537"/>
      <c r="AU37" s="537"/>
      <c r="AV37" s="537"/>
      <c r="AW37" s="537"/>
      <c r="AX37" s="537"/>
      <c r="AY37" s="537"/>
      <c r="AZ37" s="537"/>
      <c r="BA37" s="537"/>
      <c r="BB37" s="537"/>
      <c r="BC37" s="537"/>
      <c r="BD37" s="537"/>
      <c r="BE37" s="537"/>
      <c r="BF37" s="537"/>
      <c r="BG37" s="537"/>
      <c r="BH37" s="537"/>
      <c r="BI37" s="537"/>
      <c r="BJ37" s="537"/>
      <c r="BK37" s="537"/>
      <c r="BL37" s="537"/>
      <c r="BM37" s="537"/>
      <c r="BN37" s="537"/>
      <c r="BO37" s="537"/>
      <c r="BP37" s="537"/>
      <c r="BQ37" s="537"/>
      <c r="BR37" s="537"/>
      <c r="BS37" s="538"/>
      <c r="BT37" s="554">
        <f>160*2</f>
        <v>320</v>
      </c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5"/>
      <c r="CY37" s="1"/>
      <c r="CZ37" s="1"/>
      <c r="DA37" s="1"/>
      <c r="DB37" s="1"/>
      <c r="DC37" s="1" t="s">
        <v>417</v>
      </c>
      <c r="DD37" s="1" t="s">
        <v>400</v>
      </c>
      <c r="DE37" s="1" t="s">
        <v>393</v>
      </c>
      <c r="DF37" s="103" t="s">
        <v>435</v>
      </c>
    </row>
    <row r="38" spans="1:113" ht="15.6" hidden="1" outlineLevel="1" x14ac:dyDescent="0.25">
      <c r="A38" s="73"/>
      <c r="B38" s="73"/>
      <c r="C38" s="73"/>
      <c r="D38" s="73"/>
      <c r="E38" s="73"/>
      <c r="F38" s="73"/>
      <c r="G38" s="74"/>
      <c r="H38" s="534"/>
      <c r="I38" s="535"/>
      <c r="J38" s="535"/>
      <c r="K38" s="535"/>
      <c r="L38" s="535"/>
      <c r="M38" s="535"/>
      <c r="N38" s="535"/>
      <c r="O38" s="535"/>
      <c r="P38" s="535"/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5"/>
      <c r="AF38" s="535"/>
      <c r="AG38" s="535"/>
      <c r="AH38" s="535"/>
      <c r="AI38" s="535"/>
      <c r="AJ38" s="535"/>
      <c r="AK38" s="535"/>
      <c r="AL38" s="535"/>
      <c r="AM38" s="535"/>
      <c r="AN38" s="536">
        <v>6653.4977699999999</v>
      </c>
      <c r="AO38" s="537"/>
      <c r="AP38" s="537"/>
      <c r="AQ38" s="537"/>
      <c r="AR38" s="537"/>
      <c r="AS38" s="537"/>
      <c r="AT38" s="537"/>
      <c r="AU38" s="537"/>
      <c r="AV38" s="537"/>
      <c r="AW38" s="537"/>
      <c r="AX38" s="537"/>
      <c r="AY38" s="537"/>
      <c r="AZ38" s="537"/>
      <c r="BA38" s="537"/>
      <c r="BB38" s="537"/>
      <c r="BC38" s="537"/>
      <c r="BD38" s="537"/>
      <c r="BE38" s="537"/>
      <c r="BF38" s="537"/>
      <c r="BG38" s="537"/>
      <c r="BH38" s="537"/>
      <c r="BI38" s="537"/>
      <c r="BJ38" s="537"/>
      <c r="BK38" s="537"/>
      <c r="BL38" s="537"/>
      <c r="BM38" s="537"/>
      <c r="BN38" s="537"/>
      <c r="BO38" s="537"/>
      <c r="BP38" s="537"/>
      <c r="BQ38" s="537"/>
      <c r="BR38" s="537"/>
      <c r="BS38" s="538"/>
      <c r="BT38" s="554">
        <f>2*400</f>
        <v>800</v>
      </c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5"/>
      <c r="CY38" s="1"/>
      <c r="CZ38" s="1"/>
      <c r="DA38" s="1"/>
      <c r="DB38" s="1"/>
      <c r="DC38" s="1" t="s">
        <v>418</v>
      </c>
      <c r="DD38" s="1" t="s">
        <v>409</v>
      </c>
      <c r="DE38" s="1" t="s">
        <v>394</v>
      </c>
      <c r="DF38" s="103" t="s">
        <v>436</v>
      </c>
    </row>
    <row r="39" spans="1:113" ht="15.6" hidden="1" outlineLevel="1" x14ac:dyDescent="0.25">
      <c r="A39" s="73"/>
      <c r="B39" s="73"/>
      <c r="C39" s="73"/>
      <c r="D39" s="73"/>
      <c r="E39" s="73"/>
      <c r="F39" s="73"/>
      <c r="G39" s="74"/>
      <c r="H39" s="98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536">
        <v>2287.5528800000002</v>
      </c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8"/>
      <c r="BT39" s="554">
        <f>2*630</f>
        <v>1260</v>
      </c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5"/>
      <c r="CY39" s="1"/>
      <c r="CZ39" s="1"/>
      <c r="DA39" s="1"/>
      <c r="DB39" s="1"/>
      <c r="DC39" s="1" t="s">
        <v>419</v>
      </c>
      <c r="DD39" s="1" t="s">
        <v>409</v>
      </c>
      <c r="DE39" s="1" t="s">
        <v>395</v>
      </c>
      <c r="DF39" s="103" t="s">
        <v>437</v>
      </c>
    </row>
    <row r="40" spans="1:113" ht="15.6" hidden="1" outlineLevel="1" x14ac:dyDescent="0.25">
      <c r="A40" s="73"/>
      <c r="B40" s="73"/>
      <c r="C40" s="73"/>
      <c r="D40" s="73"/>
      <c r="E40" s="73"/>
      <c r="F40" s="73"/>
      <c r="G40" s="74"/>
      <c r="H40" s="98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536">
        <v>12646.566199999999</v>
      </c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8"/>
      <c r="BT40" s="554">
        <f>2*1000</f>
        <v>2000</v>
      </c>
      <c r="BU40" s="554"/>
      <c r="BV40" s="554"/>
      <c r="BW40" s="554"/>
      <c r="BX40" s="554"/>
      <c r="BY40" s="554"/>
      <c r="BZ40" s="554"/>
      <c r="CA40" s="554"/>
      <c r="CB40" s="554"/>
      <c r="CC40" s="554"/>
      <c r="CD40" s="554"/>
      <c r="CE40" s="554"/>
      <c r="CF40" s="554"/>
      <c r="CG40" s="554"/>
      <c r="CH40" s="554"/>
      <c r="CI40" s="554"/>
      <c r="CJ40" s="554"/>
      <c r="CK40" s="554"/>
      <c r="CL40" s="554"/>
      <c r="CM40" s="554"/>
      <c r="CN40" s="554"/>
      <c r="CO40" s="554"/>
      <c r="CP40" s="554"/>
      <c r="CQ40" s="554"/>
      <c r="CR40" s="554"/>
      <c r="CS40" s="554"/>
      <c r="CT40" s="554"/>
      <c r="CU40" s="554"/>
      <c r="CV40" s="554"/>
      <c r="CW40" s="554"/>
      <c r="CX40" s="555"/>
      <c r="CY40" s="1"/>
      <c r="CZ40" s="1"/>
      <c r="DA40" s="1"/>
      <c r="DB40" s="1"/>
      <c r="DC40" s="1" t="s">
        <v>420</v>
      </c>
      <c r="DD40" s="1" t="s">
        <v>421</v>
      </c>
      <c r="DE40" s="1" t="s">
        <v>396</v>
      </c>
      <c r="DF40" s="103" t="s">
        <v>438</v>
      </c>
    </row>
    <row r="41" spans="1:113" ht="16.2" hidden="1" outlineLevel="1" thickBot="1" x14ac:dyDescent="0.3">
      <c r="A41" s="545"/>
      <c r="B41" s="545"/>
      <c r="C41" s="545"/>
      <c r="D41" s="545"/>
      <c r="E41" s="545"/>
      <c r="F41" s="545"/>
      <c r="G41" s="546"/>
      <c r="H41" s="547" t="s">
        <v>371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8"/>
      <c r="Z41" s="548"/>
      <c r="AA41" s="548"/>
      <c r="AB41" s="548"/>
      <c r="AC41" s="548"/>
      <c r="AD41" s="548"/>
      <c r="AE41" s="548"/>
      <c r="AF41" s="548"/>
      <c r="AG41" s="548"/>
      <c r="AH41" s="548"/>
      <c r="AI41" s="548"/>
      <c r="AJ41" s="548"/>
      <c r="AK41" s="548"/>
      <c r="AL41" s="548"/>
      <c r="AM41" s="548"/>
      <c r="AN41" s="564">
        <f>SUM(AN20:BS40)</f>
        <v>41564.292833599997</v>
      </c>
      <c r="AO41" s="564"/>
      <c r="AP41" s="564"/>
      <c r="AQ41" s="564"/>
      <c r="AR41" s="564"/>
      <c r="AS41" s="564"/>
      <c r="AT41" s="564"/>
      <c r="AU41" s="564"/>
      <c r="AV41" s="564"/>
      <c r="AW41" s="564"/>
      <c r="AX41" s="564"/>
      <c r="AY41" s="564"/>
      <c r="AZ41" s="564"/>
      <c r="BA41" s="564"/>
      <c r="BB41" s="564"/>
      <c r="BC41" s="564"/>
      <c r="BD41" s="564"/>
      <c r="BE41" s="564"/>
      <c r="BF41" s="564"/>
      <c r="BG41" s="564"/>
      <c r="BH41" s="564"/>
      <c r="BI41" s="564"/>
      <c r="BJ41" s="564"/>
      <c r="BK41" s="564"/>
      <c r="BL41" s="564"/>
      <c r="BM41" s="564"/>
      <c r="BN41" s="564"/>
      <c r="BO41" s="564"/>
      <c r="BP41" s="564"/>
      <c r="BQ41" s="564"/>
      <c r="BR41" s="564"/>
      <c r="BS41" s="564"/>
      <c r="BT41" s="567">
        <f>SUM(BT20:CX40)</f>
        <v>9660</v>
      </c>
      <c r="BU41" s="567"/>
      <c r="BV41" s="567"/>
      <c r="BW41" s="567"/>
      <c r="BX41" s="567"/>
      <c r="BY41" s="567"/>
      <c r="BZ41" s="567"/>
      <c r="CA41" s="567"/>
      <c r="CB41" s="567"/>
      <c r="CC41" s="567"/>
      <c r="CD41" s="567"/>
      <c r="CE41" s="567"/>
      <c r="CF41" s="567"/>
      <c r="CG41" s="567"/>
      <c r="CH41" s="567"/>
      <c r="CI41" s="567"/>
      <c r="CJ41" s="567"/>
      <c r="CK41" s="567"/>
      <c r="CL41" s="567"/>
      <c r="CM41" s="567"/>
      <c r="CN41" s="567"/>
      <c r="CO41" s="567"/>
      <c r="CP41" s="567"/>
      <c r="CQ41" s="567"/>
      <c r="CR41" s="567"/>
      <c r="CS41" s="567"/>
      <c r="CT41" s="567"/>
      <c r="CU41" s="567"/>
      <c r="CV41" s="567"/>
      <c r="CW41" s="567"/>
      <c r="CX41" s="568"/>
      <c r="CY41" s="541">
        <f>AN41/(BT41*0.94)*1000</f>
        <v>4577.3636440685432</v>
      </c>
      <c r="CZ41" s="541"/>
      <c r="DA41" s="541"/>
      <c r="DB41" s="541"/>
      <c r="DC41" s="541"/>
    </row>
    <row r="42" spans="1:113" hidden="1" outlineLevel="1" x14ac:dyDescent="0.25"/>
    <row r="43" spans="1:113" ht="14.4" hidden="1" outlineLevel="1" thickBot="1" x14ac:dyDescent="0.3"/>
    <row r="44" spans="1:113" ht="16.2" hidden="1" outlineLevel="1" thickBot="1" x14ac:dyDescent="0.3">
      <c r="A44" s="518"/>
      <c r="B44" s="518"/>
      <c r="C44" s="518"/>
      <c r="D44" s="518"/>
      <c r="E44" s="518"/>
      <c r="F44" s="518"/>
      <c r="G44" s="520"/>
      <c r="H44" s="530" t="s">
        <v>113</v>
      </c>
      <c r="I44" s="531"/>
      <c r="J44" s="53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  <c r="AF44" s="531"/>
      <c r="AG44" s="531"/>
      <c r="AH44" s="531"/>
      <c r="AI44" s="531"/>
      <c r="AJ44" s="531"/>
      <c r="AK44" s="531"/>
      <c r="AL44" s="531"/>
      <c r="AM44" s="531"/>
      <c r="AN44" s="531" t="s">
        <v>105</v>
      </c>
      <c r="AO44" s="531"/>
      <c r="AP44" s="531"/>
      <c r="AQ44" s="531"/>
      <c r="AR44" s="531"/>
      <c r="AS44" s="531"/>
      <c r="AT44" s="531"/>
      <c r="AU44" s="531"/>
      <c r="AV44" s="531"/>
      <c r="AW44" s="531"/>
      <c r="AX44" s="531"/>
      <c r="AY44" s="531"/>
      <c r="AZ44" s="531"/>
      <c r="BA44" s="531"/>
      <c r="BB44" s="531"/>
      <c r="BC44" s="531"/>
      <c r="BD44" s="531"/>
      <c r="BE44" s="531"/>
      <c r="BF44" s="531"/>
      <c r="BG44" s="531"/>
      <c r="BH44" s="531"/>
      <c r="BI44" s="531"/>
      <c r="BJ44" s="531"/>
      <c r="BK44" s="531"/>
      <c r="BL44" s="531"/>
      <c r="BM44" s="531"/>
      <c r="BN44" s="531"/>
      <c r="BO44" s="531"/>
      <c r="BP44" s="531"/>
      <c r="BQ44" s="531"/>
      <c r="BR44" s="531"/>
      <c r="BS44" s="531"/>
      <c r="BT44" s="531" t="s">
        <v>106</v>
      </c>
      <c r="BU44" s="531"/>
      <c r="BV44" s="531"/>
      <c r="BW44" s="531"/>
      <c r="BX44" s="531"/>
      <c r="BY44" s="531"/>
      <c r="BZ44" s="531"/>
      <c r="CA44" s="531"/>
      <c r="CB44" s="531"/>
      <c r="CC44" s="531"/>
      <c r="CD44" s="531"/>
      <c r="CE44" s="531"/>
      <c r="CF44" s="531"/>
      <c r="CG44" s="531"/>
      <c r="CH44" s="531"/>
      <c r="CI44" s="531"/>
      <c r="CJ44" s="531"/>
      <c r="CK44" s="531"/>
      <c r="CL44" s="531"/>
      <c r="CM44" s="531"/>
      <c r="CN44" s="531"/>
      <c r="CO44" s="531"/>
      <c r="CP44" s="531"/>
      <c r="CQ44" s="531"/>
      <c r="CR44" s="531"/>
      <c r="CS44" s="531"/>
      <c r="CT44" s="531"/>
      <c r="CU44" s="531"/>
      <c r="CV44" s="531"/>
      <c r="CW44" s="531"/>
      <c r="CX44" s="566"/>
    </row>
    <row r="45" spans="1:113" ht="16.2" hidden="1" outlineLevel="1" thickBot="1" x14ac:dyDescent="0.3">
      <c r="A45" s="518"/>
      <c r="B45" s="518"/>
      <c r="C45" s="518"/>
      <c r="D45" s="518"/>
      <c r="E45" s="518"/>
      <c r="F45" s="518"/>
      <c r="G45" s="520"/>
      <c r="H45" s="521" t="s">
        <v>107</v>
      </c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  <c r="T45" s="522"/>
      <c r="U45" s="522"/>
      <c r="V45" s="522"/>
      <c r="W45" s="522"/>
      <c r="X45" s="522"/>
      <c r="Y45" s="522"/>
      <c r="Z45" s="522"/>
      <c r="AA45" s="522"/>
      <c r="AB45" s="522"/>
      <c r="AC45" s="522"/>
      <c r="AD45" s="522"/>
      <c r="AE45" s="522"/>
      <c r="AF45" s="522"/>
      <c r="AG45" s="522"/>
      <c r="AH45" s="522"/>
      <c r="AI45" s="522"/>
      <c r="AJ45" s="522"/>
      <c r="AK45" s="522"/>
      <c r="AL45" s="522"/>
      <c r="AM45" s="522"/>
      <c r="AN45" s="523">
        <v>0</v>
      </c>
      <c r="AO45" s="523"/>
      <c r="AP45" s="523"/>
      <c r="AQ45" s="523"/>
      <c r="AR45" s="523"/>
      <c r="AS45" s="523"/>
      <c r="AT45" s="523"/>
      <c r="AU45" s="523"/>
      <c r="AV45" s="523"/>
      <c r="AW45" s="523"/>
      <c r="AX45" s="523"/>
      <c r="AY45" s="523"/>
      <c r="AZ45" s="523"/>
      <c r="BA45" s="523"/>
      <c r="BB45" s="523"/>
      <c r="BC45" s="523"/>
      <c r="BD45" s="523"/>
      <c r="BE45" s="523"/>
      <c r="BF45" s="523"/>
      <c r="BG45" s="523"/>
      <c r="BH45" s="523"/>
      <c r="BI45" s="523"/>
      <c r="BJ45" s="523"/>
      <c r="BK45" s="523"/>
      <c r="BL45" s="523"/>
      <c r="BM45" s="523"/>
      <c r="BN45" s="523"/>
      <c r="BO45" s="523"/>
      <c r="BP45" s="523"/>
      <c r="BQ45" s="523"/>
      <c r="BR45" s="523"/>
      <c r="BS45" s="523"/>
      <c r="BT45" s="523">
        <v>0</v>
      </c>
      <c r="BU45" s="523"/>
      <c r="BV45" s="523"/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/>
      <c r="CJ45" s="523"/>
      <c r="CK45" s="523"/>
      <c r="CL45" s="523"/>
      <c r="CM45" s="523"/>
      <c r="CN45" s="523"/>
      <c r="CO45" s="523"/>
      <c r="CP45" s="523"/>
      <c r="CQ45" s="523"/>
      <c r="CR45" s="523"/>
      <c r="CS45" s="523"/>
      <c r="CT45" s="523"/>
      <c r="CU45" s="523"/>
      <c r="CV45" s="523"/>
      <c r="CW45" s="523"/>
      <c r="CX45" s="524"/>
    </row>
    <row r="46" spans="1:113" ht="16.2" hidden="1" outlineLevel="1" thickBot="1" x14ac:dyDescent="0.3">
      <c r="A46" s="518"/>
      <c r="B46" s="518"/>
      <c r="C46" s="518"/>
      <c r="D46" s="518"/>
      <c r="E46" s="518"/>
      <c r="F46" s="518"/>
      <c r="G46" s="520"/>
      <c r="H46" s="534" t="s">
        <v>112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5"/>
      <c r="T46" s="535"/>
      <c r="U46" s="535"/>
      <c r="V46" s="535"/>
      <c r="W46" s="535"/>
      <c r="X46" s="535"/>
      <c r="Y46" s="535"/>
      <c r="Z46" s="535"/>
      <c r="AA46" s="535"/>
      <c r="AB46" s="535"/>
      <c r="AC46" s="535"/>
      <c r="AD46" s="535"/>
      <c r="AE46" s="535"/>
      <c r="AF46" s="535"/>
      <c r="AG46" s="535"/>
      <c r="AH46" s="535"/>
      <c r="AI46" s="535"/>
      <c r="AJ46" s="535"/>
      <c r="AK46" s="535"/>
      <c r="AL46" s="535"/>
      <c r="AM46" s="552"/>
      <c r="AN46" s="563">
        <v>0</v>
      </c>
      <c r="AO46" s="563"/>
      <c r="AP46" s="563"/>
      <c r="AQ46" s="563"/>
      <c r="AR46" s="563"/>
      <c r="AS46" s="563"/>
      <c r="AT46" s="563"/>
      <c r="AU46" s="563"/>
      <c r="AV46" s="563"/>
      <c r="AW46" s="563"/>
      <c r="AX46" s="563"/>
      <c r="AY46" s="563"/>
      <c r="AZ46" s="563"/>
      <c r="BA46" s="563"/>
      <c r="BB46" s="563"/>
      <c r="BC46" s="563"/>
      <c r="BD46" s="563"/>
      <c r="BE46" s="563"/>
      <c r="BF46" s="563"/>
      <c r="BG46" s="563"/>
      <c r="BH46" s="563"/>
      <c r="BI46" s="563"/>
      <c r="BJ46" s="563"/>
      <c r="BK46" s="563"/>
      <c r="BL46" s="563"/>
      <c r="BM46" s="563"/>
      <c r="BN46" s="563"/>
      <c r="BO46" s="563"/>
      <c r="BP46" s="563"/>
      <c r="BQ46" s="563"/>
      <c r="BR46" s="563"/>
      <c r="BS46" s="563"/>
      <c r="BT46" s="563">
        <v>0</v>
      </c>
      <c r="BU46" s="563"/>
      <c r="BV46" s="563"/>
      <c r="BW46" s="563"/>
      <c r="BX46" s="563"/>
      <c r="BY46" s="563"/>
      <c r="BZ46" s="563"/>
      <c r="CA46" s="563"/>
      <c r="CB46" s="563"/>
      <c r="CC46" s="563"/>
      <c r="CD46" s="563"/>
      <c r="CE46" s="563"/>
      <c r="CF46" s="563"/>
      <c r="CG46" s="563"/>
      <c r="CH46" s="563"/>
      <c r="CI46" s="563"/>
      <c r="CJ46" s="563"/>
      <c r="CK46" s="563"/>
      <c r="CL46" s="563"/>
      <c r="CM46" s="563"/>
      <c r="CN46" s="563"/>
      <c r="CO46" s="563"/>
      <c r="CP46" s="563"/>
      <c r="CQ46" s="563"/>
      <c r="CR46" s="563"/>
      <c r="CS46" s="563"/>
      <c r="CT46" s="563"/>
      <c r="CU46" s="563"/>
      <c r="CV46" s="563"/>
      <c r="CW46" s="563"/>
      <c r="CX46" s="569"/>
    </row>
    <row r="47" spans="1:113" ht="16.2" hidden="1" outlineLevel="1" thickBot="1" x14ac:dyDescent="0.3">
      <c r="A47" s="520"/>
      <c r="B47" s="565"/>
      <c r="C47" s="565"/>
      <c r="D47" s="565"/>
      <c r="E47" s="565"/>
      <c r="F47" s="565"/>
      <c r="G47" s="565"/>
      <c r="H47" s="572" t="s">
        <v>350</v>
      </c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>
        <v>0</v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6"/>
      <c r="AZ47" s="576"/>
      <c r="BA47" s="576"/>
      <c r="BB47" s="576"/>
      <c r="BC47" s="576"/>
      <c r="BD47" s="576"/>
      <c r="BE47" s="576"/>
      <c r="BF47" s="576"/>
      <c r="BG47" s="576"/>
      <c r="BH47" s="576"/>
      <c r="BI47" s="576"/>
      <c r="BJ47" s="576"/>
      <c r="BK47" s="576"/>
      <c r="BL47" s="576"/>
      <c r="BM47" s="576"/>
      <c r="BN47" s="576"/>
      <c r="BO47" s="576"/>
      <c r="BP47" s="576"/>
      <c r="BQ47" s="576"/>
      <c r="BR47" s="576"/>
      <c r="BS47" s="577"/>
      <c r="BT47" s="575">
        <v>0</v>
      </c>
      <c r="BU47" s="576"/>
      <c r="BV47" s="576"/>
      <c r="BW47" s="576"/>
      <c r="BX47" s="576"/>
      <c r="BY47" s="576"/>
      <c r="BZ47" s="576"/>
      <c r="CA47" s="576"/>
      <c r="CB47" s="576"/>
      <c r="CC47" s="576"/>
      <c r="CD47" s="576"/>
      <c r="CE47" s="576"/>
      <c r="CF47" s="576"/>
      <c r="CG47" s="576"/>
      <c r="CH47" s="576"/>
      <c r="CI47" s="576"/>
      <c r="CJ47" s="576"/>
      <c r="CK47" s="576"/>
      <c r="CL47" s="576"/>
      <c r="CM47" s="576"/>
      <c r="CN47" s="576"/>
      <c r="CO47" s="576"/>
      <c r="CP47" s="576"/>
      <c r="CQ47" s="576"/>
      <c r="CR47" s="576"/>
      <c r="CS47" s="576"/>
      <c r="CT47" s="576"/>
      <c r="CU47" s="576"/>
      <c r="CV47" s="576"/>
      <c r="CW47" s="576"/>
      <c r="CX47" s="578"/>
    </row>
    <row r="48" spans="1:113" ht="15.6" hidden="1" outlineLevel="1" x14ac:dyDescent="0.25">
      <c r="A48" s="518"/>
      <c r="B48" s="518"/>
      <c r="C48" s="518"/>
      <c r="D48" s="518"/>
      <c r="E48" s="518"/>
      <c r="F48" s="518"/>
      <c r="G48" s="518"/>
      <c r="H48" s="570" t="s">
        <v>371</v>
      </c>
      <c r="I48" s="570"/>
      <c r="J48" s="570"/>
      <c r="K48" s="570"/>
      <c r="L48" s="570"/>
      <c r="M48" s="570"/>
      <c r="N48" s="570"/>
      <c r="O48" s="570"/>
      <c r="P48" s="570"/>
      <c r="Q48" s="570"/>
      <c r="R48" s="570"/>
      <c r="S48" s="570"/>
      <c r="T48" s="570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70"/>
      <c r="AI48" s="570"/>
      <c r="AJ48" s="570"/>
      <c r="AK48" s="570"/>
      <c r="AL48" s="570"/>
      <c r="AM48" s="570"/>
      <c r="AN48" s="571">
        <f>SUM(AN45:BS47)</f>
        <v>0</v>
      </c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71"/>
      <c r="BF48" s="571"/>
      <c r="BG48" s="571"/>
      <c r="BH48" s="571"/>
      <c r="BI48" s="571"/>
      <c r="BJ48" s="571"/>
      <c r="BK48" s="571"/>
      <c r="BL48" s="571"/>
      <c r="BM48" s="571"/>
      <c r="BN48" s="571"/>
      <c r="BO48" s="571"/>
      <c r="BP48" s="571"/>
      <c r="BQ48" s="571"/>
      <c r="BR48" s="571"/>
      <c r="BS48" s="571"/>
      <c r="BT48" s="571">
        <f>SUM(BT45:CX47)</f>
        <v>0</v>
      </c>
      <c r="BU48" s="571"/>
      <c r="BV48" s="571"/>
      <c r="BW48" s="571"/>
      <c r="BX48" s="571"/>
      <c r="BY48" s="571"/>
      <c r="BZ48" s="571"/>
      <c r="CA48" s="571"/>
      <c r="CB48" s="571"/>
      <c r="CC48" s="571"/>
      <c r="CD48" s="571"/>
      <c r="CE48" s="571"/>
      <c r="CF48" s="571"/>
      <c r="CG48" s="571"/>
      <c r="CH48" s="571"/>
      <c r="CI48" s="571"/>
      <c r="CJ48" s="571"/>
      <c r="CK48" s="571"/>
      <c r="CL48" s="571"/>
      <c r="CM48" s="571"/>
      <c r="CN48" s="571"/>
      <c r="CO48" s="571"/>
      <c r="CP48" s="571"/>
      <c r="CQ48" s="571"/>
      <c r="CR48" s="571"/>
      <c r="CS48" s="571"/>
      <c r="CT48" s="571"/>
      <c r="CU48" s="571"/>
      <c r="CV48" s="571"/>
      <c r="CW48" s="571"/>
      <c r="CX48" s="571"/>
    </row>
    <row r="49" collapsed="1" x14ac:dyDescent="0.25"/>
  </sheetData>
  <mergeCells count="113">
    <mergeCell ref="A47:G47"/>
    <mergeCell ref="H46:AM46"/>
    <mergeCell ref="BT44:CX44"/>
    <mergeCell ref="BT41:CX41"/>
    <mergeCell ref="BT46:CX46"/>
    <mergeCell ref="BT40:CX40"/>
    <mergeCell ref="AN39:BS39"/>
    <mergeCell ref="BT39:CX39"/>
    <mergeCell ref="A48:G48"/>
    <mergeCell ref="H48:AM48"/>
    <mergeCell ref="AN48:BS48"/>
    <mergeCell ref="BT48:CX48"/>
    <mergeCell ref="H47:AM47"/>
    <mergeCell ref="AN47:BS47"/>
    <mergeCell ref="BT47:CX47"/>
    <mergeCell ref="A17:G17"/>
    <mergeCell ref="H17:AM17"/>
    <mergeCell ref="AN17:BS17"/>
    <mergeCell ref="A46:G46"/>
    <mergeCell ref="AN46:BS46"/>
    <mergeCell ref="AN34:BS34"/>
    <mergeCell ref="AN41:BS41"/>
    <mergeCell ref="A33:G33"/>
    <mergeCell ref="AN25:BS25"/>
    <mergeCell ref="AN23:BS23"/>
    <mergeCell ref="BT17:CX17"/>
    <mergeCell ref="BT38:CX38"/>
    <mergeCell ref="BT34:CX34"/>
    <mergeCell ref="BT35:CX35"/>
    <mergeCell ref="BT36:CX36"/>
    <mergeCell ref="BT37:CX37"/>
    <mergeCell ref="BT30:CX30"/>
    <mergeCell ref="A16:G16"/>
    <mergeCell ref="H16:AM16"/>
    <mergeCell ref="AN16:BS16"/>
    <mergeCell ref="BT16:CX16"/>
    <mergeCell ref="A32:G32"/>
    <mergeCell ref="AN32:BS32"/>
    <mergeCell ref="BT32:CX32"/>
    <mergeCell ref="H30:AM33"/>
    <mergeCell ref="AN20:BS20"/>
    <mergeCell ref="A29:G29"/>
    <mergeCell ref="AN33:BS33"/>
    <mergeCell ref="BT33:CX33"/>
    <mergeCell ref="BT21:CX21"/>
    <mergeCell ref="BT31:CX31"/>
    <mergeCell ref="BT22:CX22"/>
    <mergeCell ref="BT27:CX27"/>
    <mergeCell ref="BT19:CX19"/>
    <mergeCell ref="BT28:CX28"/>
    <mergeCell ref="BT25:CX25"/>
    <mergeCell ref="A20:G20"/>
    <mergeCell ref="AN26:BS26"/>
    <mergeCell ref="BT26:CX26"/>
    <mergeCell ref="AN27:BS27"/>
    <mergeCell ref="CY41:DC41"/>
    <mergeCell ref="AN29:BS29"/>
    <mergeCell ref="BT29:CX29"/>
    <mergeCell ref="A41:G41"/>
    <mergeCell ref="H41:AM41"/>
    <mergeCell ref="A30:G30"/>
    <mergeCell ref="AN30:BS30"/>
    <mergeCell ref="H20:AM29"/>
    <mergeCell ref="AN21:BS21"/>
    <mergeCell ref="AN22:BS22"/>
    <mergeCell ref="AN35:BS35"/>
    <mergeCell ref="AN36:BS36"/>
    <mergeCell ref="AN38:BS38"/>
    <mergeCell ref="AN40:BS40"/>
    <mergeCell ref="AN37:BS37"/>
    <mergeCell ref="A14:G14"/>
    <mergeCell ref="H14:AM14"/>
    <mergeCell ref="AN14:BS14"/>
    <mergeCell ref="BT14:CX14"/>
    <mergeCell ref="A45:G45"/>
    <mergeCell ref="H45:AM45"/>
    <mergeCell ref="AN45:BS45"/>
    <mergeCell ref="BT45:CX45"/>
    <mergeCell ref="A15:G15"/>
    <mergeCell ref="H15:AM15"/>
    <mergeCell ref="AN15:BS15"/>
    <mergeCell ref="BT15:CX15"/>
    <mergeCell ref="AN24:BS24"/>
    <mergeCell ref="BT24:CX24"/>
    <mergeCell ref="A44:G44"/>
    <mergeCell ref="H44:AM44"/>
    <mergeCell ref="AN44:BS44"/>
    <mergeCell ref="H34:AM38"/>
    <mergeCell ref="A31:G31"/>
    <mergeCell ref="AN31:BS31"/>
    <mergeCell ref="BT23:CX23"/>
    <mergeCell ref="BT20:CX20"/>
    <mergeCell ref="A28:G28"/>
    <mergeCell ref="AN28:BS28"/>
    <mergeCell ref="DC11:DD11"/>
    <mergeCell ref="AN12:BS12"/>
    <mergeCell ref="BT12:CX12"/>
    <mergeCell ref="AN9:BS9"/>
    <mergeCell ref="BT9:CX9"/>
    <mergeCell ref="AN11:BS11"/>
    <mergeCell ref="BT11:CX11"/>
    <mergeCell ref="A12:G12"/>
    <mergeCell ref="H12:AM12"/>
    <mergeCell ref="BH1:CX5"/>
    <mergeCell ref="A10:G10"/>
    <mergeCell ref="H10:AM10"/>
    <mergeCell ref="AN10:BS10"/>
    <mergeCell ref="BT10:CX10"/>
    <mergeCell ref="A11:G11"/>
    <mergeCell ref="H11:AM11"/>
    <mergeCell ref="A6:CX6"/>
    <mergeCell ref="A7:CX7"/>
    <mergeCell ref="A9:AM9"/>
  </mergeCells>
  <pageMargins left="0.39370078740157483" right="0" top="0" bottom="0" header="0" footer="0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view="pageBreakPreview" zoomScale="80" zoomScaleNormal="100" zoomScaleSheetLayoutView="80" workbookViewId="0">
      <selection activeCell="E10" sqref="E10"/>
    </sheetView>
  </sheetViews>
  <sheetFormatPr defaultColWidth="0.88671875" defaultRowHeight="13.8" outlineLevelCol="1" x14ac:dyDescent="0.25"/>
  <cols>
    <col min="1" max="1" width="5.5546875" style="1" customWidth="1"/>
    <col min="2" max="2" width="44.33203125" style="1" bestFit="1" customWidth="1"/>
    <col min="3" max="3" width="27.109375" style="1" customWidth="1"/>
    <col min="4" max="4" width="27.44140625" style="1" bestFit="1" customWidth="1"/>
    <col min="5" max="5" width="26.88671875" style="1" customWidth="1"/>
    <col min="6" max="6" width="12.44140625" style="1" customWidth="1"/>
    <col min="7" max="7" width="9" style="1" hidden="1" customWidth="1" outlineLevel="1"/>
    <col min="8" max="8" width="0.88671875" style="1" hidden="1" customWidth="1" outlineLevel="1"/>
    <col min="9" max="9" width="10.109375" style="1" hidden="1" customWidth="1" outlineLevel="1"/>
    <col min="10" max="10" width="12" style="1" hidden="1" customWidth="1" outlineLevel="1"/>
    <col min="11" max="11" width="11.5546875" style="1" hidden="1" customWidth="1" outlineLevel="1"/>
    <col min="12" max="12" width="10.109375" style="1" hidden="1" customWidth="1" outlineLevel="1"/>
    <col min="13" max="13" width="11.88671875" style="1" hidden="1" customWidth="1" outlineLevel="1"/>
    <col min="14" max="14" width="10.109375" style="1" hidden="1" customWidth="1" outlineLevel="1"/>
    <col min="15" max="15" width="9.6640625" style="1" hidden="1" customWidth="1" outlineLevel="1"/>
    <col min="16" max="16" width="12.5546875" style="1" hidden="1" customWidth="1" outlineLevel="1"/>
    <col min="17" max="17" width="12" style="1" hidden="1" customWidth="1" outlineLevel="1"/>
    <col min="18" max="18" width="22.6640625" style="1" customWidth="1" collapsed="1"/>
    <col min="19" max="46" width="22.6640625" style="1" customWidth="1"/>
    <col min="47" max="71" width="0.88671875" style="1"/>
    <col min="72" max="72" width="23.6640625" style="1" hidden="1" customWidth="1" outlineLevel="1"/>
    <col min="73" max="73" width="0.88671875" style="1" collapsed="1"/>
    <col min="74" max="16384" width="0.88671875" style="1"/>
  </cols>
  <sheetData>
    <row r="1" spans="1:72" x14ac:dyDescent="0.25">
      <c r="D1" s="582" t="s">
        <v>119</v>
      </c>
      <c r="E1" s="583"/>
    </row>
    <row r="2" spans="1:72" ht="33.75" customHeight="1" x14ac:dyDescent="0.25">
      <c r="D2" s="583"/>
      <c r="E2" s="583"/>
      <c r="AH2" s="579"/>
      <c r="AI2" s="579"/>
      <c r="AJ2" s="579"/>
    </row>
    <row r="3" spans="1:72" x14ac:dyDescent="0.25">
      <c r="D3" s="583"/>
      <c r="E3" s="583"/>
    </row>
    <row r="4" spans="1:72" ht="40.5" customHeight="1" x14ac:dyDescent="0.25">
      <c r="D4" s="583"/>
      <c r="E4" s="583"/>
    </row>
    <row r="5" spans="1:72" s="3" customFormat="1" ht="24" customHeight="1" x14ac:dyDescent="0.3">
      <c r="A5" s="580" t="s">
        <v>28</v>
      </c>
      <c r="B5" s="580"/>
      <c r="C5" s="580"/>
      <c r="D5" s="580"/>
      <c r="E5" s="580"/>
    </row>
    <row r="6" spans="1:72" s="4" customFormat="1" ht="76.5" customHeight="1" x14ac:dyDescent="0.3">
      <c r="A6" s="515" t="s">
        <v>30</v>
      </c>
      <c r="B6" s="515"/>
      <c r="C6" s="515"/>
      <c r="D6" s="515"/>
      <c r="E6" s="515"/>
    </row>
    <row r="7" spans="1:72" s="2" customFormat="1" ht="16.8" x14ac:dyDescent="0.3">
      <c r="I7" s="584" t="s">
        <v>26</v>
      </c>
      <c r="J7" s="584"/>
      <c r="K7" s="584"/>
      <c r="L7" s="584" t="s">
        <v>114</v>
      </c>
      <c r="M7" s="584"/>
      <c r="N7" s="584"/>
      <c r="O7" s="584" t="s">
        <v>351</v>
      </c>
      <c r="P7" s="584"/>
      <c r="Q7" s="584"/>
    </row>
    <row r="8" spans="1:72" s="5" customFormat="1" ht="131.25" customHeight="1" x14ac:dyDescent="0.25">
      <c r="A8" s="581" t="s">
        <v>6</v>
      </c>
      <c r="B8" s="581"/>
      <c r="C8" s="11" t="s">
        <v>11</v>
      </c>
      <c r="D8" s="11" t="s">
        <v>12</v>
      </c>
      <c r="E8" s="11" t="s">
        <v>13</v>
      </c>
      <c r="I8" s="11" t="s">
        <v>108</v>
      </c>
      <c r="J8" s="11" t="s">
        <v>109</v>
      </c>
      <c r="K8" s="11" t="s">
        <v>110</v>
      </c>
      <c r="L8" s="11" t="s">
        <v>108</v>
      </c>
      <c r="M8" s="11" t="s">
        <v>109</v>
      </c>
      <c r="N8" s="11" t="s">
        <v>110</v>
      </c>
      <c r="O8" s="11" t="s">
        <v>108</v>
      </c>
      <c r="P8" s="11" t="s">
        <v>109</v>
      </c>
      <c r="Q8" s="11" t="s">
        <v>110</v>
      </c>
    </row>
    <row r="9" spans="1:72" s="6" customFormat="1" ht="66.75" customHeight="1" x14ac:dyDescent="0.25">
      <c r="A9" s="15" t="s">
        <v>0</v>
      </c>
      <c r="B9" s="16" t="s">
        <v>14</v>
      </c>
      <c r="C9" s="17" t="s">
        <v>24</v>
      </c>
      <c r="D9" s="17" t="s">
        <v>24</v>
      </c>
      <c r="E9" s="17" t="s">
        <v>24</v>
      </c>
      <c r="BT9" s="75" t="s">
        <v>8</v>
      </c>
    </row>
    <row r="10" spans="1:72" s="6" customFormat="1" ht="23.25" customHeight="1" x14ac:dyDescent="0.25">
      <c r="A10" s="18"/>
      <c r="B10" s="19" t="s">
        <v>15</v>
      </c>
      <c r="C10" s="13">
        <f>(K10+N10+Q10)/3</f>
        <v>16590.78673039575</v>
      </c>
      <c r="D10" s="13">
        <f>(I10+L10+O10)/1000/3</f>
        <v>8.867583333333334</v>
      </c>
      <c r="E10" s="13">
        <f>(J10+M10+P10)/3</f>
        <v>3765.5200000000004</v>
      </c>
      <c r="G10" s="12">
        <f>C10*1000/E10</f>
        <v>4405.9749331820694</v>
      </c>
      <c r="I10" s="70">
        <v>9668.75</v>
      </c>
      <c r="J10" s="70">
        <v>3586.86</v>
      </c>
      <c r="K10" s="70">
        <v>13076.214595166999</v>
      </c>
      <c r="L10" s="70">
        <v>13055</v>
      </c>
      <c r="M10" s="70">
        <v>5044.7000000000007</v>
      </c>
      <c r="N10" s="70">
        <v>28700.25492502025</v>
      </c>
      <c r="O10" s="70">
        <v>3879</v>
      </c>
      <c r="P10" s="70">
        <v>2665</v>
      </c>
      <c r="Q10" s="70">
        <v>7995.8906710000001</v>
      </c>
    </row>
    <row r="11" spans="1:72" s="6" customFormat="1" ht="23.25" customHeight="1" x14ac:dyDescent="0.25">
      <c r="A11" s="18"/>
      <c r="B11" s="19" t="s">
        <v>16</v>
      </c>
      <c r="C11" s="13">
        <f>(K11+N11+Q11)/3</f>
        <v>29875.766989966669</v>
      </c>
      <c r="D11" s="13">
        <f>(I11+L11+O11)/1000/3</f>
        <v>9.4427333333333312</v>
      </c>
      <c r="E11" s="13">
        <f>(J11+M11+P11)/3</f>
        <v>3909</v>
      </c>
      <c r="G11" s="12">
        <f>C11*1000/E11</f>
        <v>7642.8158071032667</v>
      </c>
      <c r="I11" s="70">
        <v>6446.9</v>
      </c>
      <c r="J11" s="70">
        <v>6155</v>
      </c>
      <c r="K11" s="70">
        <v>24727.605167900001</v>
      </c>
      <c r="L11" s="70">
        <v>11227.8</v>
      </c>
      <c r="M11" s="70">
        <v>1440</v>
      </c>
      <c r="N11" s="70">
        <v>38911.165639999999</v>
      </c>
      <c r="O11" s="70">
        <v>10653.5</v>
      </c>
      <c r="P11" s="70">
        <v>4132</v>
      </c>
      <c r="Q11" s="70">
        <v>25988.530162000003</v>
      </c>
    </row>
    <row r="12" spans="1:72" s="6" customFormat="1" ht="23.25" customHeight="1" x14ac:dyDescent="0.25">
      <c r="A12" s="18"/>
      <c r="B12" s="19" t="s">
        <v>17</v>
      </c>
      <c r="C12" s="20" t="s">
        <v>24</v>
      </c>
      <c r="D12" s="20" t="s">
        <v>24</v>
      </c>
      <c r="E12" s="21" t="s">
        <v>24</v>
      </c>
      <c r="G12" s="12"/>
      <c r="I12" s="71"/>
      <c r="J12" s="71"/>
      <c r="K12" s="71"/>
      <c r="L12" s="71"/>
      <c r="M12" s="71"/>
      <c r="N12" s="71"/>
      <c r="O12" s="71"/>
      <c r="P12" s="71"/>
      <c r="Q12" s="71"/>
    </row>
    <row r="13" spans="1:72" s="6" customFormat="1" ht="34.799999999999997" x14ac:dyDescent="0.25">
      <c r="A13" s="15" t="s">
        <v>1</v>
      </c>
      <c r="B13" s="16" t="s">
        <v>18</v>
      </c>
      <c r="C13" s="17" t="s">
        <v>24</v>
      </c>
      <c r="D13" s="17" t="s">
        <v>24</v>
      </c>
      <c r="E13" s="17" t="s">
        <v>24</v>
      </c>
      <c r="G13" s="12"/>
      <c r="I13" s="72"/>
      <c r="J13" s="72"/>
      <c r="K13" s="72"/>
      <c r="L13" s="72"/>
      <c r="M13" s="72"/>
      <c r="N13" s="72"/>
      <c r="O13" s="72"/>
      <c r="P13" s="72"/>
      <c r="Q13" s="72"/>
    </row>
    <row r="14" spans="1:72" s="6" customFormat="1" ht="23.25" customHeight="1" x14ac:dyDescent="0.25">
      <c r="A14" s="18"/>
      <c r="B14" s="19" t="s">
        <v>15</v>
      </c>
      <c r="C14" s="13">
        <f>(K14+N14+Q14)/3</f>
        <v>23406.457635426577</v>
      </c>
      <c r="D14" s="13">
        <f>(I14+L14+O14)/1000/3</f>
        <v>17.700922222333336</v>
      </c>
      <c r="E14" s="13">
        <f>(J14+M14+P14)/3</f>
        <v>3821.3666666666663</v>
      </c>
      <c r="G14" s="12">
        <f>C14*1000/E14</f>
        <v>6125.1535581754988</v>
      </c>
      <c r="I14" s="70">
        <v>26596.266667</v>
      </c>
      <c r="J14" s="70">
        <v>5261.3499999999995</v>
      </c>
      <c r="K14" s="70">
        <v>35865.72951669999</v>
      </c>
      <c r="L14" s="70">
        <v>15179.5</v>
      </c>
      <c r="M14" s="70">
        <v>3523.8</v>
      </c>
      <c r="N14" s="70">
        <v>21028.008035579751</v>
      </c>
      <c r="O14" s="70">
        <v>11327</v>
      </c>
      <c r="P14" s="70">
        <v>2678.95</v>
      </c>
      <c r="Q14" s="70">
        <v>13325.635354000002</v>
      </c>
    </row>
    <row r="15" spans="1:72" s="6" customFormat="1" ht="23.25" customHeight="1" x14ac:dyDescent="0.25">
      <c r="A15" s="18"/>
      <c r="B15" s="19" t="s">
        <v>16</v>
      </c>
      <c r="C15" s="13">
        <f>(K15+N15+Q15)/3</f>
        <v>695.84907853333334</v>
      </c>
      <c r="D15" s="13">
        <f>(I15+L15+O15)/1000/3</f>
        <v>0.73394999999999999</v>
      </c>
      <c r="E15" s="13">
        <f>(J15+M15+P15)/3</f>
        <v>208.33333333333334</v>
      </c>
      <c r="G15" s="12">
        <f>C15*1000/E15</f>
        <v>3340.07557696</v>
      </c>
      <c r="I15" s="70">
        <v>1534.02</v>
      </c>
      <c r="J15" s="70">
        <v>340</v>
      </c>
      <c r="K15" s="70">
        <v>1401.2319456</v>
      </c>
      <c r="L15" s="70">
        <v>563</v>
      </c>
      <c r="M15" s="70">
        <v>150</v>
      </c>
      <c r="N15" s="70">
        <v>511.45454000000001</v>
      </c>
      <c r="O15" s="70">
        <v>104.83</v>
      </c>
      <c r="P15" s="70">
        <v>135</v>
      </c>
      <c r="Q15" s="70">
        <v>174.86075</v>
      </c>
    </row>
    <row r="16" spans="1:72" s="6" customFormat="1" ht="23.25" customHeight="1" x14ac:dyDescent="0.25">
      <c r="A16" s="18"/>
      <c r="B16" s="19" t="s">
        <v>17</v>
      </c>
      <c r="C16" s="20" t="s">
        <v>24</v>
      </c>
      <c r="D16" s="20" t="s">
        <v>24</v>
      </c>
      <c r="E16" s="21" t="s">
        <v>24</v>
      </c>
    </row>
    <row r="17" spans="4:40" x14ac:dyDescent="0.25">
      <c r="O17" s="68"/>
    </row>
    <row r="18" spans="4:40" x14ac:dyDescent="0.25">
      <c r="D18" s="14"/>
    </row>
    <row r="19" spans="4:40" x14ac:dyDescent="0.25">
      <c r="O19" s="68"/>
    </row>
    <row r="21" spans="4:40" x14ac:dyDescent="0.25">
      <c r="O21" s="68"/>
    </row>
    <row r="25" spans="4:40" x14ac:dyDescent="0.25">
      <c r="O25" s="88">
        <f>O10+O11+O14+O15</f>
        <v>25964.33</v>
      </c>
      <c r="P25" s="87"/>
    </row>
    <row r="26" spans="4:40" x14ac:dyDescent="0.25">
      <c r="O26" s="87">
        <v>4.3900000000000006</v>
      </c>
      <c r="P26" s="87" t="s">
        <v>352</v>
      </c>
    </row>
    <row r="27" spans="4:40" x14ac:dyDescent="0.25">
      <c r="O27" s="89">
        <f>O25-O26*1000</f>
        <v>21574.33</v>
      </c>
      <c r="P27" s="87" t="s">
        <v>353</v>
      </c>
      <c r="AN27" s="1">
        <v>428.27</v>
      </c>
    </row>
    <row r="28" spans="4:40" x14ac:dyDescent="0.25">
      <c r="AN28" s="1">
        <v>663.88</v>
      </c>
    </row>
  </sheetData>
  <mergeCells count="8">
    <mergeCell ref="AH2:AJ2"/>
    <mergeCell ref="A5:E5"/>
    <mergeCell ref="A6:E6"/>
    <mergeCell ref="A8:B8"/>
    <mergeCell ref="D1:E4"/>
    <mergeCell ref="I7:K7"/>
    <mergeCell ref="L7:N7"/>
    <mergeCell ref="O7:Q7"/>
  </mergeCells>
  <printOptions horizontalCentered="1"/>
  <pageMargins left="0.19685039370078741" right="0.19685039370078741" top="0.39370078740157483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view="pageBreakPreview" zoomScale="60" zoomScaleNormal="70" workbookViewId="0">
      <selection activeCell="B41" sqref="B41:B47"/>
    </sheetView>
  </sheetViews>
  <sheetFormatPr defaultColWidth="9.109375" defaultRowHeight="15.6" x14ac:dyDescent="0.3"/>
  <cols>
    <col min="1" max="1" width="13.109375" style="23" customWidth="1"/>
    <col min="2" max="2" width="88.88671875" style="61" customWidth="1"/>
    <col min="3" max="3" width="16.6640625" style="23" customWidth="1"/>
    <col min="4" max="4" width="15" style="23" customWidth="1"/>
    <col min="5" max="5" width="20.5546875" style="23" customWidth="1"/>
    <col min="6" max="6" width="20.6640625" style="23" customWidth="1"/>
    <col min="7" max="7" width="18" style="23" customWidth="1"/>
    <col min="8" max="16384" width="9.109375" style="23"/>
  </cols>
  <sheetData>
    <row r="1" spans="1:7" ht="117" customHeight="1" x14ac:dyDescent="0.3">
      <c r="A1" s="586" t="s">
        <v>31</v>
      </c>
      <c r="B1" s="587"/>
      <c r="C1" s="587"/>
      <c r="D1" s="587"/>
      <c r="E1" s="587"/>
      <c r="F1" s="587"/>
      <c r="G1" s="587"/>
    </row>
    <row r="2" spans="1:7" x14ac:dyDescent="0.3">
      <c r="A2" s="588"/>
      <c r="B2" s="588"/>
      <c r="C2" s="588"/>
      <c r="D2" s="588"/>
      <c r="E2" s="588"/>
      <c r="F2" s="588"/>
      <c r="G2" s="588"/>
    </row>
    <row r="3" spans="1:7" ht="69" customHeight="1" x14ac:dyDescent="0.3">
      <c r="A3" s="589" t="s">
        <v>32</v>
      </c>
      <c r="B3" s="589"/>
      <c r="C3" s="589"/>
      <c r="D3" s="589"/>
      <c r="E3" s="589"/>
      <c r="F3" s="589"/>
      <c r="G3" s="589"/>
    </row>
    <row r="4" spans="1:7" s="24" customFormat="1" x14ac:dyDescent="0.3">
      <c r="A4" s="590" t="s">
        <v>33</v>
      </c>
      <c r="B4" s="590"/>
      <c r="C4" s="590"/>
      <c r="D4" s="590"/>
      <c r="E4" s="590"/>
      <c r="F4" s="590"/>
      <c r="G4" s="590"/>
    </row>
    <row r="5" spans="1:7" s="24" customFormat="1" x14ac:dyDescent="0.3">
      <c r="A5" s="591" t="s">
        <v>25</v>
      </c>
      <c r="B5" s="591"/>
      <c r="C5" s="591"/>
      <c r="D5" s="591"/>
      <c r="E5" s="591"/>
      <c r="F5" s="591"/>
      <c r="G5" s="591"/>
    </row>
    <row r="6" spans="1:7" s="24" customFormat="1" ht="16.2" thickBot="1" x14ac:dyDescent="0.35">
      <c r="A6" s="585"/>
      <c r="B6" s="585"/>
      <c r="C6" s="585"/>
      <c r="D6" s="585"/>
      <c r="E6" s="585"/>
      <c r="F6" s="585"/>
      <c r="G6" s="585"/>
    </row>
    <row r="7" spans="1:7" ht="78.75" customHeight="1" thickBot="1" x14ac:dyDescent="0.35">
      <c r="A7" s="25" t="s">
        <v>34</v>
      </c>
      <c r="B7" s="26" t="s">
        <v>35</v>
      </c>
      <c r="C7" s="27" t="s">
        <v>36</v>
      </c>
      <c r="D7" s="28" t="s">
        <v>37</v>
      </c>
      <c r="E7" s="28" t="s">
        <v>38</v>
      </c>
      <c r="F7" s="28" t="s">
        <v>39</v>
      </c>
      <c r="G7" s="29" t="s">
        <v>40</v>
      </c>
    </row>
    <row r="8" spans="1:7" ht="16.2" thickBot="1" x14ac:dyDescent="0.35">
      <c r="A8" s="25">
        <v>1</v>
      </c>
      <c r="B8" s="26">
        <v>2</v>
      </c>
      <c r="C8" s="27">
        <v>3</v>
      </c>
      <c r="D8" s="28">
        <v>4</v>
      </c>
      <c r="E8" s="28">
        <v>5</v>
      </c>
      <c r="F8" s="28"/>
      <c r="G8" s="29">
        <v>7</v>
      </c>
    </row>
    <row r="9" spans="1:7" s="35" customFormat="1" x14ac:dyDescent="0.3">
      <c r="A9" s="30" t="s">
        <v>0</v>
      </c>
      <c r="B9" s="31" t="s">
        <v>41</v>
      </c>
      <c r="C9" s="32">
        <v>2016</v>
      </c>
      <c r="D9" s="33" t="s">
        <v>24</v>
      </c>
      <c r="E9" s="33" t="s">
        <v>24</v>
      </c>
      <c r="F9" s="33" t="s">
        <v>24</v>
      </c>
      <c r="G9" s="34" t="s">
        <v>24</v>
      </c>
    </row>
    <row r="10" spans="1:7" s="39" customFormat="1" x14ac:dyDescent="0.25">
      <c r="A10" s="62" t="s">
        <v>42</v>
      </c>
      <c r="B10" s="36" t="s">
        <v>43</v>
      </c>
      <c r="C10" s="37" t="s">
        <v>44</v>
      </c>
      <c r="D10" s="38" t="s">
        <v>44</v>
      </c>
      <c r="E10" s="38" t="s">
        <v>44</v>
      </c>
      <c r="F10" s="38" t="s">
        <v>44</v>
      </c>
      <c r="G10" s="63" t="s">
        <v>44</v>
      </c>
    </row>
    <row r="11" spans="1:7" s="39" customFormat="1" x14ac:dyDescent="0.25">
      <c r="A11" s="62" t="s">
        <v>45</v>
      </c>
      <c r="B11" s="36" t="s">
        <v>46</v>
      </c>
      <c r="C11" s="37" t="s">
        <v>44</v>
      </c>
      <c r="D11" s="38" t="s">
        <v>44</v>
      </c>
      <c r="E11" s="38" t="s">
        <v>44</v>
      </c>
      <c r="F11" s="38" t="s">
        <v>44</v>
      </c>
      <c r="G11" s="63" t="s">
        <v>44</v>
      </c>
    </row>
    <row r="12" spans="1:7" s="39" customFormat="1" ht="31.2" x14ac:dyDescent="0.25">
      <c r="A12" s="62" t="s">
        <v>47</v>
      </c>
      <c r="B12" s="36" t="s">
        <v>48</v>
      </c>
      <c r="C12" s="37" t="s">
        <v>44</v>
      </c>
      <c r="D12" s="38" t="s">
        <v>44</v>
      </c>
      <c r="E12" s="38" t="s">
        <v>44</v>
      </c>
      <c r="F12" s="38" t="s">
        <v>44</v>
      </c>
      <c r="G12" s="63" t="s">
        <v>44</v>
      </c>
    </row>
    <row r="13" spans="1:7" s="39" customFormat="1" ht="62.4" x14ac:dyDescent="0.25">
      <c r="A13" s="62" t="s">
        <v>49</v>
      </c>
      <c r="B13" s="36" t="s">
        <v>50</v>
      </c>
      <c r="C13" s="37" t="s">
        <v>44</v>
      </c>
      <c r="D13" s="38" t="s">
        <v>44</v>
      </c>
      <c r="E13" s="38" t="s">
        <v>44</v>
      </c>
      <c r="F13" s="38" t="s">
        <v>44</v>
      </c>
      <c r="G13" s="63" t="s">
        <v>44</v>
      </c>
    </row>
    <row r="14" spans="1:7" s="46" customFormat="1" x14ac:dyDescent="0.3">
      <c r="A14" s="40" t="s">
        <v>51</v>
      </c>
      <c r="B14" s="41" t="s">
        <v>52</v>
      </c>
      <c r="C14" s="42">
        <v>2016</v>
      </c>
      <c r="D14" s="43">
        <v>10</v>
      </c>
      <c r="E14" s="43">
        <v>310</v>
      </c>
      <c r="F14" s="44">
        <v>150</v>
      </c>
      <c r="G14" s="45">
        <v>599.53339000000005</v>
      </c>
    </row>
    <row r="15" spans="1:7" s="46" customFormat="1" x14ac:dyDescent="0.3">
      <c r="A15" s="40" t="s">
        <v>51</v>
      </c>
      <c r="B15" s="41" t="s">
        <v>53</v>
      </c>
      <c r="C15" s="42">
        <v>2016</v>
      </c>
      <c r="D15" s="43">
        <v>6</v>
      </c>
      <c r="E15" s="43">
        <v>803.5</v>
      </c>
      <c r="F15" s="44">
        <v>90</v>
      </c>
      <c r="G15" s="45">
        <v>2312.8498199999999</v>
      </c>
    </row>
    <row r="16" spans="1:7" s="49" customFormat="1" ht="18" x14ac:dyDescent="0.35">
      <c r="A16" s="40" t="s">
        <v>54</v>
      </c>
      <c r="B16" s="41" t="s">
        <v>55</v>
      </c>
      <c r="C16" s="42">
        <v>2016</v>
      </c>
      <c r="D16" s="43">
        <v>10</v>
      </c>
      <c r="E16" s="47">
        <v>65</v>
      </c>
      <c r="F16" s="43">
        <v>1280</v>
      </c>
      <c r="G16" s="48">
        <v>79.83305</v>
      </c>
    </row>
    <row r="17" spans="1:7" s="35" customFormat="1" x14ac:dyDescent="0.3">
      <c r="A17" s="40" t="s">
        <v>54</v>
      </c>
      <c r="B17" s="41" t="s">
        <v>56</v>
      </c>
      <c r="C17" s="42">
        <v>2016</v>
      </c>
      <c r="D17" s="43">
        <v>10</v>
      </c>
      <c r="E17" s="47">
        <v>718</v>
      </c>
      <c r="F17" s="43">
        <v>1280</v>
      </c>
      <c r="G17" s="48">
        <v>847.22438999999997</v>
      </c>
    </row>
    <row r="18" spans="1:7" x14ac:dyDescent="0.3">
      <c r="A18" s="40" t="s">
        <v>54</v>
      </c>
      <c r="B18" s="41" t="s">
        <v>57</v>
      </c>
      <c r="C18" s="42">
        <v>2016</v>
      </c>
      <c r="D18" s="43">
        <v>0.4</v>
      </c>
      <c r="E18" s="47">
        <v>235</v>
      </c>
      <c r="F18" s="43">
        <v>65</v>
      </c>
      <c r="G18" s="48">
        <v>387.88292000000001</v>
      </c>
    </row>
    <row r="19" spans="1:7" x14ac:dyDescent="0.3">
      <c r="A19" s="40" t="s">
        <v>58</v>
      </c>
      <c r="B19" s="41" t="s">
        <v>59</v>
      </c>
      <c r="C19" s="42">
        <v>2016</v>
      </c>
      <c r="D19" s="43">
        <v>10</v>
      </c>
      <c r="E19" s="43">
        <v>25</v>
      </c>
      <c r="F19" s="43">
        <v>231</v>
      </c>
      <c r="G19" s="48">
        <v>81.515829999999994</v>
      </c>
    </row>
    <row r="20" spans="1:7" x14ac:dyDescent="0.3">
      <c r="A20" s="40" t="s">
        <v>58</v>
      </c>
      <c r="B20" s="41" t="s">
        <v>60</v>
      </c>
      <c r="C20" s="42">
        <v>2016</v>
      </c>
      <c r="D20" s="43">
        <v>10</v>
      </c>
      <c r="E20" s="43">
        <v>230</v>
      </c>
      <c r="F20" s="43">
        <v>60</v>
      </c>
      <c r="G20" s="48">
        <v>450.95625000000001</v>
      </c>
    </row>
    <row r="21" spans="1:7" x14ac:dyDescent="0.3">
      <c r="A21" s="40" t="s">
        <v>58</v>
      </c>
      <c r="B21" s="41" t="s">
        <v>61</v>
      </c>
      <c r="C21" s="42">
        <v>2016</v>
      </c>
      <c r="D21" s="43">
        <v>10</v>
      </c>
      <c r="E21" s="43">
        <v>867</v>
      </c>
      <c r="F21" s="43">
        <v>150</v>
      </c>
      <c r="G21" s="48">
        <v>1148.71837</v>
      </c>
    </row>
    <row r="22" spans="1:7" x14ac:dyDescent="0.3">
      <c r="A22" s="40" t="s">
        <v>58</v>
      </c>
      <c r="B22" s="41" t="s">
        <v>62</v>
      </c>
      <c r="C22" s="42">
        <v>2016</v>
      </c>
      <c r="D22" s="43">
        <v>10</v>
      </c>
      <c r="E22" s="43">
        <v>90</v>
      </c>
      <c r="F22" s="43">
        <v>150</v>
      </c>
      <c r="G22" s="48">
        <v>248.71202</v>
      </c>
    </row>
    <row r="23" spans="1:7" ht="20.25" customHeight="1" thickBot="1" x14ac:dyDescent="0.35">
      <c r="A23" s="40" t="s">
        <v>58</v>
      </c>
      <c r="B23" s="41" t="s">
        <v>63</v>
      </c>
      <c r="C23" s="42">
        <v>2016</v>
      </c>
      <c r="D23" s="43">
        <v>0.4</v>
      </c>
      <c r="E23" s="43">
        <v>40</v>
      </c>
      <c r="F23" s="43">
        <v>3</v>
      </c>
      <c r="G23" s="48">
        <v>26.005179999999999</v>
      </c>
    </row>
    <row r="24" spans="1:7" x14ac:dyDescent="0.3">
      <c r="A24" s="30" t="s">
        <v>1</v>
      </c>
      <c r="B24" s="31" t="s">
        <v>64</v>
      </c>
      <c r="C24" s="32">
        <v>2016</v>
      </c>
      <c r="D24" s="33" t="s">
        <v>24</v>
      </c>
      <c r="E24" s="33" t="s">
        <v>24</v>
      </c>
      <c r="F24" s="33" t="s">
        <v>24</v>
      </c>
      <c r="G24" s="34" t="s">
        <v>24</v>
      </c>
    </row>
    <row r="25" spans="1:7" s="39" customFormat="1" ht="46.8" x14ac:dyDescent="0.25">
      <c r="A25" s="62" t="s">
        <v>65</v>
      </c>
      <c r="B25" s="36" t="s">
        <v>66</v>
      </c>
      <c r="C25" s="37" t="s">
        <v>44</v>
      </c>
      <c r="D25" s="38" t="s">
        <v>44</v>
      </c>
      <c r="E25" s="50" t="s">
        <v>44</v>
      </c>
      <c r="F25" s="50" t="s">
        <v>44</v>
      </c>
      <c r="G25" s="63" t="s">
        <v>44</v>
      </c>
    </row>
    <row r="26" spans="1:7" s="39" customFormat="1" x14ac:dyDescent="0.25">
      <c r="A26" s="62" t="s">
        <v>67</v>
      </c>
      <c r="B26" s="36" t="s">
        <v>68</v>
      </c>
      <c r="C26" s="37" t="s">
        <v>44</v>
      </c>
      <c r="D26" s="38" t="s">
        <v>44</v>
      </c>
      <c r="E26" s="50" t="s">
        <v>44</v>
      </c>
      <c r="F26" s="50" t="s">
        <v>44</v>
      </c>
      <c r="G26" s="63" t="s">
        <v>44</v>
      </c>
    </row>
    <row r="27" spans="1:7" s="39" customFormat="1" x14ac:dyDescent="0.25">
      <c r="A27" s="62" t="s">
        <v>69</v>
      </c>
      <c r="B27" s="36" t="s">
        <v>70</v>
      </c>
      <c r="C27" s="37" t="s">
        <v>44</v>
      </c>
      <c r="D27" s="38" t="s">
        <v>44</v>
      </c>
      <c r="E27" s="50" t="s">
        <v>44</v>
      </c>
      <c r="F27" s="50" t="s">
        <v>44</v>
      </c>
      <c r="G27" s="63" t="s">
        <v>44</v>
      </c>
    </row>
    <row r="28" spans="1:7" s="39" customFormat="1" ht="62.4" x14ac:dyDescent="0.25">
      <c r="A28" s="62" t="s">
        <v>71</v>
      </c>
      <c r="B28" s="36" t="s">
        <v>50</v>
      </c>
      <c r="C28" s="37" t="s">
        <v>44</v>
      </c>
      <c r="D28" s="38" t="s">
        <v>44</v>
      </c>
      <c r="E28" s="50" t="s">
        <v>44</v>
      </c>
      <c r="F28" s="50" t="s">
        <v>44</v>
      </c>
      <c r="G28" s="63" t="s">
        <v>44</v>
      </c>
    </row>
    <row r="29" spans="1:7" x14ac:dyDescent="0.3">
      <c r="A29" s="40" t="s">
        <v>72</v>
      </c>
      <c r="B29" s="41" t="s">
        <v>73</v>
      </c>
      <c r="C29" s="42">
        <v>2016</v>
      </c>
      <c r="D29" s="43">
        <v>10</v>
      </c>
      <c r="E29" s="51">
        <v>85</v>
      </c>
      <c r="F29" s="43">
        <v>150</v>
      </c>
      <c r="G29" s="48">
        <v>342.47800000000001</v>
      </c>
    </row>
    <row r="30" spans="1:7" x14ac:dyDescent="0.3">
      <c r="A30" s="40" t="s">
        <v>74</v>
      </c>
      <c r="B30" s="41" t="s">
        <v>75</v>
      </c>
      <c r="C30" s="42">
        <v>2016</v>
      </c>
      <c r="D30" s="43">
        <v>6</v>
      </c>
      <c r="E30" s="43">
        <v>360</v>
      </c>
      <c r="F30" s="43">
        <v>550</v>
      </c>
      <c r="G30" s="48">
        <v>1618.55331</v>
      </c>
    </row>
    <row r="31" spans="1:7" ht="16.2" thickBot="1" x14ac:dyDescent="0.35">
      <c r="A31" s="40" t="s">
        <v>76</v>
      </c>
      <c r="B31" s="41" t="s">
        <v>77</v>
      </c>
      <c r="C31" s="42">
        <v>2016</v>
      </c>
      <c r="D31" s="43">
        <v>10</v>
      </c>
      <c r="E31" s="43">
        <v>190</v>
      </c>
      <c r="F31" s="43">
        <v>150</v>
      </c>
      <c r="G31" s="48">
        <v>1651.9092000000001</v>
      </c>
    </row>
    <row r="32" spans="1:7" x14ac:dyDescent="0.3">
      <c r="A32" s="30" t="s">
        <v>2</v>
      </c>
      <c r="B32" s="52" t="s">
        <v>78</v>
      </c>
      <c r="C32" s="32">
        <v>2016</v>
      </c>
      <c r="D32" s="33" t="s">
        <v>24</v>
      </c>
      <c r="E32" s="33" t="s">
        <v>24</v>
      </c>
      <c r="F32" s="33" t="s">
        <v>24</v>
      </c>
      <c r="G32" s="34" t="s">
        <v>24</v>
      </c>
    </row>
    <row r="33" spans="1:7" s="39" customFormat="1" ht="31.2" x14ac:dyDescent="0.25">
      <c r="A33" s="62" t="s">
        <v>79</v>
      </c>
      <c r="B33" s="53" t="s">
        <v>80</v>
      </c>
      <c r="C33" s="37" t="s">
        <v>44</v>
      </c>
      <c r="D33" s="38" t="s">
        <v>44</v>
      </c>
      <c r="E33" s="38" t="s">
        <v>44</v>
      </c>
      <c r="F33" s="38" t="s">
        <v>44</v>
      </c>
      <c r="G33" s="64" t="s">
        <v>44</v>
      </c>
    </row>
    <row r="34" spans="1:7" s="39" customFormat="1" ht="46.8" x14ac:dyDescent="0.25">
      <c r="A34" s="62" t="s">
        <v>81</v>
      </c>
      <c r="B34" s="53" t="s">
        <v>82</v>
      </c>
      <c r="C34" s="37" t="s">
        <v>44</v>
      </c>
      <c r="D34" s="38" t="s">
        <v>44</v>
      </c>
      <c r="E34" s="38" t="s">
        <v>44</v>
      </c>
      <c r="F34" s="38" t="s">
        <v>44</v>
      </c>
      <c r="G34" s="64" t="s">
        <v>44</v>
      </c>
    </row>
    <row r="35" spans="1:7" x14ac:dyDescent="0.3">
      <c r="A35" s="40" t="s">
        <v>83</v>
      </c>
      <c r="B35" s="41" t="s">
        <v>84</v>
      </c>
      <c r="C35" s="42">
        <v>2016</v>
      </c>
      <c r="D35" s="43">
        <v>10</v>
      </c>
      <c r="E35" s="43" t="s">
        <v>24</v>
      </c>
      <c r="F35" s="43">
        <v>277</v>
      </c>
      <c r="G35" s="48">
        <v>1279.26091</v>
      </c>
    </row>
    <row r="36" spans="1:7" ht="16.2" thickBot="1" x14ac:dyDescent="0.35">
      <c r="A36" s="40" t="s">
        <v>83</v>
      </c>
      <c r="B36" s="41" t="s">
        <v>85</v>
      </c>
      <c r="C36" s="42">
        <v>2016</v>
      </c>
      <c r="D36" s="43">
        <v>10</v>
      </c>
      <c r="E36" s="43" t="s">
        <v>24</v>
      </c>
      <c r="F36" s="43">
        <v>144</v>
      </c>
      <c r="G36" s="48">
        <v>1329.0588399999999</v>
      </c>
    </row>
    <row r="37" spans="1:7" ht="46.8" x14ac:dyDescent="0.3">
      <c r="A37" s="30" t="s">
        <v>3</v>
      </c>
      <c r="B37" s="52" t="s">
        <v>86</v>
      </c>
      <c r="C37" s="32">
        <v>2016</v>
      </c>
      <c r="D37" s="33" t="s">
        <v>24</v>
      </c>
      <c r="E37" s="33" t="s">
        <v>24</v>
      </c>
      <c r="F37" s="33" t="s">
        <v>24</v>
      </c>
      <c r="G37" s="34" t="s">
        <v>24</v>
      </c>
    </row>
    <row r="38" spans="1:7" s="39" customFormat="1" ht="46.8" x14ac:dyDescent="0.25">
      <c r="A38" s="62" t="s">
        <v>87</v>
      </c>
      <c r="B38" s="36" t="s">
        <v>88</v>
      </c>
      <c r="C38" s="37" t="s">
        <v>44</v>
      </c>
      <c r="D38" s="38" t="s">
        <v>44</v>
      </c>
      <c r="E38" s="38" t="s">
        <v>44</v>
      </c>
      <c r="F38" s="50" t="s">
        <v>44</v>
      </c>
      <c r="G38" s="63" t="s">
        <v>44</v>
      </c>
    </row>
    <row r="39" spans="1:7" s="39" customFormat="1" x14ac:dyDescent="0.25">
      <c r="A39" s="62" t="s">
        <v>89</v>
      </c>
      <c r="B39" s="36" t="s">
        <v>90</v>
      </c>
      <c r="C39" s="37" t="s">
        <v>44</v>
      </c>
      <c r="D39" s="38" t="s">
        <v>44</v>
      </c>
      <c r="E39" s="38" t="s">
        <v>44</v>
      </c>
      <c r="F39" s="50" t="s">
        <v>44</v>
      </c>
      <c r="G39" s="63" t="s">
        <v>44</v>
      </c>
    </row>
    <row r="40" spans="1:7" s="39" customFormat="1" ht="46.8" x14ac:dyDescent="0.25">
      <c r="A40" s="62" t="s">
        <v>91</v>
      </c>
      <c r="B40" s="36" t="s">
        <v>92</v>
      </c>
      <c r="C40" s="37" t="s">
        <v>44</v>
      </c>
      <c r="D40" s="38" t="s">
        <v>44</v>
      </c>
      <c r="E40" s="38" t="s">
        <v>44</v>
      </c>
      <c r="F40" s="50" t="s">
        <v>44</v>
      </c>
      <c r="G40" s="63" t="s">
        <v>44</v>
      </c>
    </row>
    <row r="41" spans="1:7" x14ac:dyDescent="0.3">
      <c r="A41" s="40" t="s">
        <v>93</v>
      </c>
      <c r="B41" s="41" t="s">
        <v>94</v>
      </c>
      <c r="C41" s="42">
        <v>2016</v>
      </c>
      <c r="D41" s="43">
        <v>6</v>
      </c>
      <c r="E41" s="43" t="s">
        <v>24</v>
      </c>
      <c r="F41" s="43">
        <v>128</v>
      </c>
      <c r="G41" s="48">
        <v>654.83216000000004</v>
      </c>
    </row>
    <row r="42" spans="1:7" x14ac:dyDescent="0.3">
      <c r="A42" s="40" t="s">
        <v>93</v>
      </c>
      <c r="B42" s="41" t="s">
        <v>95</v>
      </c>
      <c r="C42" s="42">
        <v>2016</v>
      </c>
      <c r="D42" s="43">
        <v>6</v>
      </c>
      <c r="E42" s="43" t="s">
        <v>24</v>
      </c>
      <c r="F42" s="43">
        <v>90</v>
      </c>
      <c r="G42" s="48">
        <v>639.28607</v>
      </c>
    </row>
    <row r="43" spans="1:7" x14ac:dyDescent="0.3">
      <c r="A43" s="40" t="s">
        <v>93</v>
      </c>
      <c r="B43" s="41" t="s">
        <v>96</v>
      </c>
      <c r="C43" s="42">
        <v>2016</v>
      </c>
      <c r="D43" s="43">
        <v>10</v>
      </c>
      <c r="E43" s="43" t="s">
        <v>24</v>
      </c>
      <c r="F43" s="43">
        <v>231</v>
      </c>
      <c r="G43" s="48">
        <v>799.10959000000003</v>
      </c>
    </row>
    <row r="44" spans="1:7" x14ac:dyDescent="0.3">
      <c r="A44" s="40" t="s">
        <v>93</v>
      </c>
      <c r="B44" s="41" t="s">
        <v>97</v>
      </c>
      <c r="C44" s="42">
        <v>2016</v>
      </c>
      <c r="D44" s="43">
        <v>6</v>
      </c>
      <c r="E44" s="43" t="s">
        <v>24</v>
      </c>
      <c r="F44" s="43">
        <v>209.07</v>
      </c>
      <c r="G44" s="48">
        <v>700.28747999999996</v>
      </c>
    </row>
    <row r="45" spans="1:7" x14ac:dyDescent="0.3">
      <c r="A45" s="40" t="s">
        <v>93</v>
      </c>
      <c r="B45" s="41" t="s">
        <v>98</v>
      </c>
      <c r="C45" s="42">
        <v>2016</v>
      </c>
      <c r="D45" s="43">
        <v>6</v>
      </c>
      <c r="E45" s="43" t="s">
        <v>24</v>
      </c>
      <c r="F45" s="43">
        <v>209.07</v>
      </c>
      <c r="G45" s="48">
        <v>700.28746000000001</v>
      </c>
    </row>
    <row r="46" spans="1:7" x14ac:dyDescent="0.3">
      <c r="A46" s="40" t="s">
        <v>93</v>
      </c>
      <c r="B46" s="41" t="s">
        <v>99</v>
      </c>
      <c r="C46" s="42">
        <v>2016</v>
      </c>
      <c r="D46" s="43">
        <v>6</v>
      </c>
      <c r="E46" s="43" t="s">
        <v>24</v>
      </c>
      <c r="F46" s="43">
        <v>209.07</v>
      </c>
      <c r="G46" s="48">
        <v>700.28745000000004</v>
      </c>
    </row>
    <row r="47" spans="1:7" ht="16.2" thickBot="1" x14ac:dyDescent="0.35">
      <c r="A47" s="40" t="s">
        <v>100</v>
      </c>
      <c r="B47" s="41" t="s">
        <v>101</v>
      </c>
      <c r="C47" s="42">
        <v>2016</v>
      </c>
      <c r="D47" s="43">
        <v>10</v>
      </c>
      <c r="E47" s="43" t="s">
        <v>24</v>
      </c>
      <c r="F47" s="43">
        <v>524.79999999999995</v>
      </c>
      <c r="G47" s="48">
        <v>700.28750000000002</v>
      </c>
    </row>
    <row r="48" spans="1:7" ht="31.2" x14ac:dyDescent="0.3">
      <c r="A48" s="54" t="s">
        <v>4</v>
      </c>
      <c r="B48" s="55" t="s">
        <v>102</v>
      </c>
      <c r="C48" s="32">
        <v>2016</v>
      </c>
      <c r="D48" s="33" t="s">
        <v>24</v>
      </c>
      <c r="E48" s="33" t="s">
        <v>24</v>
      </c>
      <c r="F48" s="33" t="s">
        <v>24</v>
      </c>
      <c r="G48" s="34" t="s">
        <v>24</v>
      </c>
    </row>
    <row r="49" spans="1:7" ht="16.2" thickBot="1" x14ac:dyDescent="0.35">
      <c r="A49" s="56" t="s">
        <v>5</v>
      </c>
      <c r="B49" s="57" t="s">
        <v>103</v>
      </c>
      <c r="C49" s="58">
        <v>2016</v>
      </c>
      <c r="D49" s="59" t="s">
        <v>24</v>
      </c>
      <c r="E49" s="59" t="s">
        <v>24</v>
      </c>
      <c r="F49" s="59" t="s">
        <v>24</v>
      </c>
      <c r="G49" s="60" t="s">
        <v>24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46" orientation="portrait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view="pageBreakPreview" zoomScale="110" zoomScaleNormal="100" zoomScaleSheetLayoutView="110" workbookViewId="0">
      <selection activeCell="BF13" sqref="BF13:BM13"/>
    </sheetView>
  </sheetViews>
  <sheetFormatPr defaultColWidth="0.88671875" defaultRowHeight="15.6" x14ac:dyDescent="0.3"/>
  <cols>
    <col min="1" max="31" width="0.88671875" style="91"/>
    <col min="32" max="32" width="0.5546875" style="91" customWidth="1"/>
    <col min="33" max="33" width="0.88671875" style="91" hidden="1" customWidth="1"/>
    <col min="34" max="105" width="1.109375" style="91" customWidth="1"/>
    <col min="106" max="106" width="0.88671875" style="91"/>
    <col min="107" max="107" width="9.109375" style="91" customWidth="1"/>
    <col min="108" max="108" width="8.5546875" style="91" customWidth="1"/>
    <col min="109" max="109" width="9.109375" style="91" customWidth="1"/>
    <col min="110" max="110" width="6" style="91" customWidth="1"/>
    <col min="111" max="111" width="10.33203125" style="91" customWidth="1"/>
    <col min="112" max="112" width="7.5546875" style="91" customWidth="1"/>
    <col min="113" max="16384" width="0.88671875" style="91"/>
  </cols>
  <sheetData>
    <row r="1" spans="1:256" x14ac:dyDescent="0.3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624" t="s">
        <v>354</v>
      </c>
      <c r="BR1" s="624"/>
      <c r="BS1" s="624"/>
      <c r="BT1" s="624"/>
      <c r="BU1" s="624"/>
      <c r="BV1" s="624"/>
      <c r="BW1" s="624"/>
      <c r="BX1" s="624"/>
      <c r="BY1" s="624"/>
      <c r="BZ1" s="624"/>
      <c r="CA1" s="624"/>
      <c r="CB1" s="624"/>
      <c r="CC1" s="624"/>
      <c r="CD1" s="624"/>
      <c r="CE1" s="624"/>
      <c r="CF1" s="624"/>
      <c r="CG1" s="624"/>
      <c r="CH1" s="624"/>
      <c r="CI1" s="624"/>
      <c r="CJ1" s="624"/>
      <c r="CK1" s="624"/>
      <c r="CL1" s="624"/>
      <c r="CM1" s="624"/>
      <c r="CN1" s="624"/>
      <c r="CO1" s="624"/>
      <c r="CP1" s="624"/>
      <c r="CQ1" s="624"/>
      <c r="CR1" s="624"/>
      <c r="CS1" s="624"/>
      <c r="CT1" s="624"/>
      <c r="CU1" s="624"/>
      <c r="CV1" s="624"/>
      <c r="CW1" s="624"/>
      <c r="CX1" s="624"/>
      <c r="CY1" s="624"/>
      <c r="CZ1" s="624"/>
      <c r="DA1" s="624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  <c r="HG1" s="90"/>
      <c r="HH1" s="90"/>
      <c r="HI1" s="90"/>
      <c r="HJ1" s="90"/>
      <c r="HK1" s="90"/>
      <c r="HL1" s="90"/>
      <c r="HM1" s="90"/>
      <c r="HN1" s="90"/>
      <c r="HO1" s="90"/>
      <c r="HP1" s="90"/>
      <c r="HQ1" s="90"/>
      <c r="HR1" s="90"/>
      <c r="HS1" s="90"/>
      <c r="HT1" s="90"/>
      <c r="HU1" s="90"/>
      <c r="HV1" s="90"/>
      <c r="HW1" s="90"/>
      <c r="HX1" s="90"/>
      <c r="HY1" s="90"/>
      <c r="HZ1" s="90"/>
      <c r="IA1" s="90"/>
      <c r="IB1" s="90"/>
      <c r="IC1" s="90"/>
      <c r="ID1" s="90"/>
      <c r="IE1" s="90"/>
      <c r="IF1" s="90"/>
      <c r="IG1" s="90"/>
      <c r="IH1" s="90"/>
      <c r="II1" s="90"/>
      <c r="IJ1" s="90"/>
      <c r="IK1" s="90"/>
      <c r="IL1" s="90"/>
      <c r="IM1" s="90"/>
      <c r="IN1" s="90"/>
      <c r="IO1" s="90"/>
      <c r="IP1" s="90"/>
      <c r="IQ1" s="90"/>
      <c r="IR1" s="90"/>
      <c r="IS1" s="90"/>
      <c r="IT1" s="90"/>
      <c r="IU1" s="90"/>
      <c r="IV1" s="90"/>
    </row>
    <row r="2" spans="1:256" ht="45.75" customHeight="1" x14ac:dyDescent="0.3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593" t="s">
        <v>121</v>
      </c>
      <c r="BR2" s="593"/>
      <c r="BS2" s="593"/>
      <c r="BT2" s="593"/>
      <c r="BU2" s="593"/>
      <c r="BV2" s="593"/>
      <c r="BW2" s="593"/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/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/>
      <c r="CV2" s="593"/>
      <c r="CW2" s="593"/>
      <c r="CX2" s="593"/>
      <c r="CY2" s="593"/>
      <c r="CZ2" s="593"/>
      <c r="DA2" s="593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</row>
    <row r="3" spans="1:256" ht="27.75" customHeight="1" x14ac:dyDescent="0.3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594" t="s">
        <v>355</v>
      </c>
      <c r="BR3" s="594"/>
      <c r="BS3" s="594"/>
      <c r="BT3" s="594"/>
      <c r="BU3" s="594"/>
      <c r="BV3" s="594"/>
      <c r="BW3" s="594"/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/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/>
      <c r="CV3" s="594"/>
      <c r="CW3" s="594"/>
      <c r="CX3" s="594"/>
      <c r="CY3" s="594"/>
      <c r="CZ3" s="594"/>
      <c r="DA3" s="594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</row>
    <row r="6" spans="1:256" ht="16.8" x14ac:dyDescent="0.3">
      <c r="A6" s="595" t="s">
        <v>19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  <c r="AX6" s="595"/>
      <c r="AY6" s="595"/>
      <c r="AZ6" s="595"/>
      <c r="BA6" s="595"/>
      <c r="BB6" s="595"/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5"/>
      <c r="BS6" s="595"/>
      <c r="BT6" s="595"/>
      <c r="BU6" s="595"/>
      <c r="BV6" s="595"/>
      <c r="BW6" s="595"/>
      <c r="BX6" s="595"/>
      <c r="BY6" s="595"/>
      <c r="BZ6" s="595"/>
      <c r="CA6" s="595"/>
      <c r="CB6" s="595"/>
      <c r="CC6" s="595"/>
      <c r="CD6" s="595"/>
      <c r="CE6" s="595"/>
      <c r="CF6" s="595"/>
      <c r="CG6" s="595"/>
      <c r="CH6" s="595"/>
      <c r="CI6" s="595"/>
      <c r="CJ6" s="595"/>
      <c r="CK6" s="595"/>
      <c r="CL6" s="595"/>
      <c r="CM6" s="595"/>
      <c r="CN6" s="595"/>
      <c r="CO6" s="595"/>
      <c r="CP6" s="595"/>
      <c r="CQ6" s="595"/>
      <c r="CR6" s="595"/>
      <c r="CS6" s="595"/>
      <c r="CT6" s="595"/>
      <c r="CU6" s="595"/>
      <c r="CV6" s="595"/>
      <c r="CW6" s="595"/>
      <c r="CX6" s="595"/>
      <c r="CY6" s="595"/>
      <c r="CZ6" s="595"/>
      <c r="DA6" s="595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</row>
    <row r="7" spans="1:256" ht="29.25" customHeight="1" x14ac:dyDescent="0.3">
      <c r="A7" s="596" t="s">
        <v>356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  <c r="AA7" s="595"/>
      <c r="AB7" s="595"/>
      <c r="AC7" s="595"/>
      <c r="AD7" s="595"/>
      <c r="AE7" s="595"/>
      <c r="AF7" s="595"/>
      <c r="AG7" s="595"/>
      <c r="AH7" s="595"/>
      <c r="AI7" s="595"/>
      <c r="AJ7" s="595"/>
      <c r="AK7" s="595"/>
      <c r="AL7" s="595"/>
      <c r="AM7" s="595"/>
      <c r="AN7" s="595"/>
      <c r="AO7" s="595"/>
      <c r="AP7" s="595"/>
      <c r="AQ7" s="595"/>
      <c r="AR7" s="595"/>
      <c r="AS7" s="595"/>
      <c r="AT7" s="595"/>
      <c r="AU7" s="595"/>
      <c r="AV7" s="595"/>
      <c r="AW7" s="595"/>
      <c r="AX7" s="595"/>
      <c r="AY7" s="595"/>
      <c r="AZ7" s="595"/>
      <c r="BA7" s="595"/>
      <c r="BB7" s="595"/>
      <c r="BC7" s="595"/>
      <c r="BD7" s="595"/>
      <c r="BE7" s="595"/>
      <c r="BF7" s="595"/>
      <c r="BG7" s="595"/>
      <c r="BH7" s="595"/>
      <c r="BI7" s="595"/>
      <c r="BJ7" s="595"/>
      <c r="BK7" s="595"/>
      <c r="BL7" s="595"/>
      <c r="BM7" s="595"/>
      <c r="BN7" s="595"/>
      <c r="BO7" s="595"/>
      <c r="BP7" s="595"/>
      <c r="BQ7" s="595"/>
      <c r="BR7" s="595"/>
      <c r="BS7" s="595"/>
      <c r="BT7" s="595"/>
      <c r="BU7" s="595"/>
      <c r="BV7" s="595"/>
      <c r="BW7" s="595"/>
      <c r="BX7" s="595"/>
      <c r="BY7" s="595"/>
      <c r="BZ7" s="595"/>
      <c r="CA7" s="595"/>
      <c r="CB7" s="595"/>
      <c r="CC7" s="595"/>
      <c r="CD7" s="595"/>
      <c r="CE7" s="595"/>
      <c r="CF7" s="595"/>
      <c r="CG7" s="595"/>
      <c r="CH7" s="595"/>
      <c r="CI7" s="595"/>
      <c r="CJ7" s="595"/>
      <c r="CK7" s="595"/>
      <c r="CL7" s="595"/>
      <c r="CM7" s="595"/>
      <c r="CN7" s="595"/>
      <c r="CO7" s="595"/>
      <c r="CP7" s="595"/>
      <c r="CQ7" s="595"/>
      <c r="CR7" s="595"/>
      <c r="CS7" s="595"/>
      <c r="CT7" s="595"/>
      <c r="CU7" s="595"/>
      <c r="CV7" s="595"/>
      <c r="CW7" s="595"/>
      <c r="CX7" s="595"/>
      <c r="CY7" s="595"/>
      <c r="CZ7" s="595"/>
      <c r="DA7" s="595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</row>
    <row r="8" spans="1:256" ht="16.2" thickBot="1" x14ac:dyDescent="0.35"/>
    <row r="9" spans="1:256" ht="45" customHeight="1" x14ac:dyDescent="0.3">
      <c r="A9" s="597" t="s">
        <v>22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 t="s">
        <v>357</v>
      </c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  <c r="BF9" s="598" t="s">
        <v>358</v>
      </c>
      <c r="BG9" s="598"/>
      <c r="BH9" s="598"/>
      <c r="BI9" s="598"/>
      <c r="BJ9" s="598"/>
      <c r="BK9" s="598"/>
      <c r="BL9" s="598"/>
      <c r="BM9" s="598"/>
      <c r="BN9" s="598"/>
      <c r="BO9" s="598"/>
      <c r="BP9" s="598"/>
      <c r="BQ9" s="598"/>
      <c r="BR9" s="598"/>
      <c r="BS9" s="598"/>
      <c r="BT9" s="598"/>
      <c r="BU9" s="598"/>
      <c r="BV9" s="598"/>
      <c r="BW9" s="598"/>
      <c r="BX9" s="598"/>
      <c r="BY9" s="598"/>
      <c r="BZ9" s="598"/>
      <c r="CA9" s="598"/>
      <c r="CB9" s="598"/>
      <c r="CC9" s="598"/>
      <c r="CD9" s="598" t="s">
        <v>359</v>
      </c>
      <c r="CE9" s="598"/>
      <c r="CF9" s="598"/>
      <c r="CG9" s="598"/>
      <c r="CH9" s="598"/>
      <c r="CI9" s="598"/>
      <c r="CJ9" s="598"/>
      <c r="CK9" s="598"/>
      <c r="CL9" s="598"/>
      <c r="CM9" s="598"/>
      <c r="CN9" s="598"/>
      <c r="CO9" s="598"/>
      <c r="CP9" s="598"/>
      <c r="CQ9" s="598"/>
      <c r="CR9" s="598"/>
      <c r="CS9" s="598"/>
      <c r="CT9" s="598"/>
      <c r="CU9" s="598"/>
      <c r="CV9" s="598"/>
      <c r="CW9" s="598"/>
      <c r="CX9" s="598"/>
      <c r="CY9" s="598"/>
      <c r="CZ9" s="598"/>
      <c r="DA9" s="601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</row>
    <row r="10" spans="1:256" ht="34.5" customHeight="1" x14ac:dyDescent="0.3">
      <c r="A10" s="599"/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  <c r="AA10" s="600"/>
      <c r="AB10" s="600"/>
      <c r="AC10" s="600"/>
      <c r="AD10" s="600"/>
      <c r="AE10" s="600"/>
      <c r="AF10" s="600"/>
      <c r="AG10" s="600"/>
      <c r="AH10" s="600" t="s">
        <v>15</v>
      </c>
      <c r="AI10" s="600"/>
      <c r="AJ10" s="600"/>
      <c r="AK10" s="600"/>
      <c r="AL10" s="600"/>
      <c r="AM10" s="600"/>
      <c r="AN10" s="600"/>
      <c r="AO10" s="600"/>
      <c r="AP10" s="600" t="s">
        <v>360</v>
      </c>
      <c r="AQ10" s="600"/>
      <c r="AR10" s="600"/>
      <c r="AS10" s="600"/>
      <c r="AT10" s="600"/>
      <c r="AU10" s="600"/>
      <c r="AV10" s="600"/>
      <c r="AW10" s="600"/>
      <c r="AX10" s="600" t="s">
        <v>20</v>
      </c>
      <c r="AY10" s="600"/>
      <c r="AZ10" s="600"/>
      <c r="BA10" s="600"/>
      <c r="BB10" s="600"/>
      <c r="BC10" s="600"/>
      <c r="BD10" s="600"/>
      <c r="BE10" s="600"/>
      <c r="BF10" s="600" t="s">
        <v>15</v>
      </c>
      <c r="BG10" s="600"/>
      <c r="BH10" s="600"/>
      <c r="BI10" s="600"/>
      <c r="BJ10" s="600"/>
      <c r="BK10" s="600"/>
      <c r="BL10" s="600"/>
      <c r="BM10" s="600"/>
      <c r="BN10" s="600" t="s">
        <v>360</v>
      </c>
      <c r="BO10" s="600"/>
      <c r="BP10" s="600"/>
      <c r="BQ10" s="600"/>
      <c r="BR10" s="600"/>
      <c r="BS10" s="600"/>
      <c r="BT10" s="600"/>
      <c r="BU10" s="600"/>
      <c r="BV10" s="600" t="s">
        <v>20</v>
      </c>
      <c r="BW10" s="600"/>
      <c r="BX10" s="600"/>
      <c r="BY10" s="600"/>
      <c r="BZ10" s="600"/>
      <c r="CA10" s="600"/>
      <c r="CB10" s="600"/>
      <c r="CC10" s="600"/>
      <c r="CD10" s="600" t="s">
        <v>15</v>
      </c>
      <c r="CE10" s="600"/>
      <c r="CF10" s="600"/>
      <c r="CG10" s="600"/>
      <c r="CH10" s="600"/>
      <c r="CI10" s="600"/>
      <c r="CJ10" s="600"/>
      <c r="CK10" s="600"/>
      <c r="CL10" s="600" t="s">
        <v>360</v>
      </c>
      <c r="CM10" s="600"/>
      <c r="CN10" s="600"/>
      <c r="CO10" s="600"/>
      <c r="CP10" s="600"/>
      <c r="CQ10" s="600"/>
      <c r="CR10" s="600"/>
      <c r="CS10" s="600"/>
      <c r="CT10" s="600" t="s">
        <v>20</v>
      </c>
      <c r="CU10" s="600"/>
      <c r="CV10" s="600"/>
      <c r="CW10" s="600"/>
      <c r="CX10" s="600"/>
      <c r="CY10" s="600"/>
      <c r="CZ10" s="600"/>
      <c r="DA10" s="602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</row>
    <row r="11" spans="1:256" x14ac:dyDescent="0.3">
      <c r="A11" s="606" t="s">
        <v>0</v>
      </c>
      <c r="B11" s="607"/>
      <c r="C11" s="607"/>
      <c r="D11" s="607"/>
      <c r="E11" s="607"/>
      <c r="F11" s="609" t="s">
        <v>21</v>
      </c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592">
        <v>465</v>
      </c>
      <c r="AI11" s="592"/>
      <c r="AJ11" s="592"/>
      <c r="AK11" s="592"/>
      <c r="AL11" s="592"/>
      <c r="AM11" s="592"/>
      <c r="AN11" s="592"/>
      <c r="AO11" s="592"/>
      <c r="AP11" s="592">
        <v>0</v>
      </c>
      <c r="AQ11" s="592"/>
      <c r="AR11" s="592"/>
      <c r="AS11" s="592"/>
      <c r="AT11" s="592"/>
      <c r="AU11" s="592"/>
      <c r="AV11" s="592"/>
      <c r="AW11" s="592"/>
      <c r="AX11" s="592">
        <v>0</v>
      </c>
      <c r="AY11" s="592"/>
      <c r="AZ11" s="592"/>
      <c r="BA11" s="592"/>
      <c r="BB11" s="592"/>
      <c r="BC11" s="592"/>
      <c r="BD11" s="592"/>
      <c r="BE11" s="592"/>
      <c r="BF11" s="603">
        <f>5025.83</f>
        <v>5025.83</v>
      </c>
      <c r="BG11" s="604"/>
      <c r="BH11" s="604"/>
      <c r="BI11" s="604"/>
      <c r="BJ11" s="604"/>
      <c r="BK11" s="604"/>
      <c r="BL11" s="604"/>
      <c r="BM11" s="605"/>
      <c r="BN11" s="603">
        <v>0</v>
      </c>
      <c r="BO11" s="604"/>
      <c r="BP11" s="604"/>
      <c r="BQ11" s="604"/>
      <c r="BR11" s="604"/>
      <c r="BS11" s="604"/>
      <c r="BT11" s="604"/>
      <c r="BU11" s="605"/>
      <c r="BV11" s="592">
        <v>0</v>
      </c>
      <c r="BW11" s="592"/>
      <c r="BX11" s="592"/>
      <c r="BY11" s="592"/>
      <c r="BZ11" s="592"/>
      <c r="CA11" s="592"/>
      <c r="CB11" s="592"/>
      <c r="CC11" s="592"/>
      <c r="CD11" s="592">
        <f>872310.019999993/1000</f>
        <v>872.31001999999307</v>
      </c>
      <c r="CE11" s="592"/>
      <c r="CF11" s="592"/>
      <c r="CG11" s="592"/>
      <c r="CH11" s="592"/>
      <c r="CI11" s="592"/>
      <c r="CJ11" s="592"/>
      <c r="CK11" s="592"/>
      <c r="CL11" s="592">
        <v>0</v>
      </c>
      <c r="CM11" s="592"/>
      <c r="CN11" s="592"/>
      <c r="CO11" s="592"/>
      <c r="CP11" s="592"/>
      <c r="CQ11" s="592"/>
      <c r="CR11" s="592"/>
      <c r="CS11" s="592"/>
      <c r="CT11" s="592">
        <v>0</v>
      </c>
      <c r="CU11" s="592"/>
      <c r="CV11" s="592"/>
      <c r="CW11" s="592"/>
      <c r="CX11" s="592"/>
      <c r="CY11" s="592"/>
      <c r="CZ11" s="592"/>
      <c r="DA11" s="592"/>
      <c r="DB11" s="90"/>
      <c r="DC11" s="90"/>
      <c r="DD11" s="90"/>
      <c r="DE11" s="90"/>
      <c r="DF11" s="94"/>
      <c r="DG11" s="94"/>
      <c r="DH11" s="94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</row>
    <row r="12" spans="1:256" ht="30.75" customHeight="1" x14ac:dyDescent="0.3">
      <c r="A12" s="606"/>
      <c r="B12" s="607"/>
      <c r="C12" s="607"/>
      <c r="D12" s="607"/>
      <c r="E12" s="607"/>
      <c r="F12" s="608" t="s">
        <v>361</v>
      </c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592">
        <v>410</v>
      </c>
      <c r="AI12" s="592"/>
      <c r="AJ12" s="592"/>
      <c r="AK12" s="592"/>
      <c r="AL12" s="592"/>
      <c r="AM12" s="592"/>
      <c r="AN12" s="592"/>
      <c r="AO12" s="592"/>
      <c r="AP12" s="592">
        <v>0</v>
      </c>
      <c r="AQ12" s="592"/>
      <c r="AR12" s="592"/>
      <c r="AS12" s="592"/>
      <c r="AT12" s="592"/>
      <c r="AU12" s="592"/>
      <c r="AV12" s="592"/>
      <c r="AW12" s="592"/>
      <c r="AX12" s="592">
        <v>0</v>
      </c>
      <c r="AY12" s="592"/>
      <c r="AZ12" s="592"/>
      <c r="BA12" s="592"/>
      <c r="BB12" s="592"/>
      <c r="BC12" s="592"/>
      <c r="BD12" s="592"/>
      <c r="BE12" s="592"/>
      <c r="BF12" s="603">
        <f>4732.15</f>
        <v>4732.1499999999996</v>
      </c>
      <c r="BG12" s="604"/>
      <c r="BH12" s="604"/>
      <c r="BI12" s="604"/>
      <c r="BJ12" s="604"/>
      <c r="BK12" s="604"/>
      <c r="BL12" s="604"/>
      <c r="BM12" s="605"/>
      <c r="BN12" s="603">
        <v>0</v>
      </c>
      <c r="BO12" s="604"/>
      <c r="BP12" s="604"/>
      <c r="BQ12" s="604"/>
      <c r="BR12" s="604"/>
      <c r="BS12" s="604"/>
      <c r="BT12" s="604"/>
      <c r="BU12" s="605"/>
      <c r="BV12" s="592">
        <v>0</v>
      </c>
      <c r="BW12" s="592"/>
      <c r="BX12" s="592"/>
      <c r="BY12" s="592"/>
      <c r="BZ12" s="592"/>
      <c r="CA12" s="592"/>
      <c r="CB12" s="592"/>
      <c r="CC12" s="592"/>
      <c r="CD12" s="592">
        <f>187915.299999999/1000</f>
        <v>187.91529999999901</v>
      </c>
      <c r="CE12" s="592"/>
      <c r="CF12" s="592"/>
      <c r="CG12" s="592"/>
      <c r="CH12" s="592"/>
      <c r="CI12" s="592"/>
      <c r="CJ12" s="592"/>
      <c r="CK12" s="592"/>
      <c r="CL12" s="592">
        <v>0</v>
      </c>
      <c r="CM12" s="592"/>
      <c r="CN12" s="592"/>
      <c r="CO12" s="592"/>
      <c r="CP12" s="592"/>
      <c r="CQ12" s="592"/>
      <c r="CR12" s="592"/>
      <c r="CS12" s="592"/>
      <c r="CT12" s="592">
        <v>0</v>
      </c>
      <c r="CU12" s="592"/>
      <c r="CV12" s="592"/>
      <c r="CW12" s="592"/>
      <c r="CX12" s="592"/>
      <c r="CY12" s="592"/>
      <c r="CZ12" s="592"/>
      <c r="DA12" s="592"/>
      <c r="DB12" s="90"/>
      <c r="DC12" s="90"/>
      <c r="DD12" s="90"/>
      <c r="DE12" s="90"/>
      <c r="DF12" s="94"/>
      <c r="DG12" s="94"/>
      <c r="DH12" s="94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</row>
    <row r="13" spans="1:256" x14ac:dyDescent="0.3">
      <c r="A13" s="606" t="s">
        <v>1</v>
      </c>
      <c r="B13" s="607"/>
      <c r="C13" s="607"/>
      <c r="D13" s="607"/>
      <c r="E13" s="607"/>
      <c r="F13" s="609" t="s">
        <v>115</v>
      </c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592">
        <f>92</f>
        <v>92</v>
      </c>
      <c r="AI13" s="592"/>
      <c r="AJ13" s="592"/>
      <c r="AK13" s="592"/>
      <c r="AL13" s="592"/>
      <c r="AM13" s="592"/>
      <c r="AN13" s="592"/>
      <c r="AO13" s="592"/>
      <c r="AP13" s="592">
        <v>2</v>
      </c>
      <c r="AQ13" s="592"/>
      <c r="AR13" s="592"/>
      <c r="AS13" s="592"/>
      <c r="AT13" s="592"/>
      <c r="AU13" s="592"/>
      <c r="AV13" s="592"/>
      <c r="AW13" s="592"/>
      <c r="AX13" s="592">
        <v>0</v>
      </c>
      <c r="AY13" s="592"/>
      <c r="AZ13" s="592"/>
      <c r="BA13" s="592"/>
      <c r="BB13" s="592"/>
      <c r="BC13" s="592"/>
      <c r="BD13" s="592"/>
      <c r="BE13" s="592"/>
      <c r="BF13" s="603">
        <f>7753.53</f>
        <v>7753.53</v>
      </c>
      <c r="BG13" s="604"/>
      <c r="BH13" s="604"/>
      <c r="BI13" s="604"/>
      <c r="BJ13" s="604"/>
      <c r="BK13" s="604"/>
      <c r="BL13" s="604"/>
      <c r="BM13" s="605"/>
      <c r="BN13" s="603">
        <f>300</f>
        <v>300</v>
      </c>
      <c r="BO13" s="604"/>
      <c r="BP13" s="604"/>
      <c r="BQ13" s="604"/>
      <c r="BR13" s="604"/>
      <c r="BS13" s="604"/>
      <c r="BT13" s="604"/>
      <c r="BU13" s="605"/>
      <c r="BV13" s="592">
        <v>0</v>
      </c>
      <c r="BW13" s="592"/>
      <c r="BX13" s="592"/>
      <c r="BY13" s="592"/>
      <c r="BZ13" s="592"/>
      <c r="CA13" s="592"/>
      <c r="CB13" s="592"/>
      <c r="CC13" s="592"/>
      <c r="CD13" s="592">
        <f>6708710.38/1000</f>
        <v>6708.7103799999995</v>
      </c>
      <c r="CE13" s="592"/>
      <c r="CF13" s="592"/>
      <c r="CG13" s="592"/>
      <c r="CH13" s="592"/>
      <c r="CI13" s="592"/>
      <c r="CJ13" s="592"/>
      <c r="CK13" s="592"/>
      <c r="CL13" s="592">
        <f>340370.56/1000</f>
        <v>340.37056000000001</v>
      </c>
      <c r="CM13" s="592"/>
      <c r="CN13" s="592"/>
      <c r="CO13" s="592"/>
      <c r="CP13" s="592"/>
      <c r="CQ13" s="592"/>
      <c r="CR13" s="592"/>
      <c r="CS13" s="592"/>
      <c r="CT13" s="592">
        <v>0</v>
      </c>
      <c r="CU13" s="592"/>
      <c r="CV13" s="592"/>
      <c r="CW13" s="592"/>
      <c r="CX13" s="592"/>
      <c r="CY13" s="592"/>
      <c r="CZ13" s="592"/>
      <c r="DA13" s="592"/>
      <c r="DB13" s="90"/>
      <c r="DC13" s="90"/>
      <c r="DD13" s="90"/>
      <c r="DE13" s="90"/>
      <c r="DF13" s="94"/>
      <c r="DG13" s="94"/>
      <c r="DH13" s="94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</row>
    <row r="14" spans="1:256" ht="25.5" customHeight="1" x14ac:dyDescent="0.3">
      <c r="A14" s="606"/>
      <c r="B14" s="607"/>
      <c r="C14" s="607"/>
      <c r="D14" s="607"/>
      <c r="E14" s="607"/>
      <c r="F14" s="608" t="s">
        <v>362</v>
      </c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592">
        <v>0</v>
      </c>
      <c r="AI14" s="592"/>
      <c r="AJ14" s="592"/>
      <c r="AK14" s="592"/>
      <c r="AL14" s="592"/>
      <c r="AM14" s="592"/>
      <c r="AN14" s="592"/>
      <c r="AO14" s="592"/>
      <c r="AP14" s="592">
        <v>0</v>
      </c>
      <c r="AQ14" s="592"/>
      <c r="AR14" s="592"/>
      <c r="AS14" s="592"/>
      <c r="AT14" s="592"/>
      <c r="AU14" s="592"/>
      <c r="AV14" s="592"/>
      <c r="AW14" s="592"/>
      <c r="AX14" s="592">
        <v>0</v>
      </c>
      <c r="AY14" s="592"/>
      <c r="AZ14" s="592"/>
      <c r="BA14" s="592"/>
      <c r="BB14" s="592"/>
      <c r="BC14" s="592"/>
      <c r="BD14" s="592"/>
      <c r="BE14" s="592"/>
      <c r="BF14" s="603">
        <v>0</v>
      </c>
      <c r="BG14" s="604"/>
      <c r="BH14" s="604"/>
      <c r="BI14" s="604"/>
      <c r="BJ14" s="604"/>
      <c r="BK14" s="604"/>
      <c r="BL14" s="604"/>
      <c r="BM14" s="605"/>
      <c r="BN14" s="603">
        <v>0</v>
      </c>
      <c r="BO14" s="604"/>
      <c r="BP14" s="604"/>
      <c r="BQ14" s="604"/>
      <c r="BR14" s="604"/>
      <c r="BS14" s="604"/>
      <c r="BT14" s="604"/>
      <c r="BU14" s="605"/>
      <c r="BV14" s="592">
        <v>0</v>
      </c>
      <c r="BW14" s="592"/>
      <c r="BX14" s="592"/>
      <c r="BY14" s="592"/>
      <c r="BZ14" s="592"/>
      <c r="CA14" s="592"/>
      <c r="CB14" s="592"/>
      <c r="CC14" s="592"/>
      <c r="CD14" s="592">
        <v>0</v>
      </c>
      <c r="CE14" s="592"/>
      <c r="CF14" s="592"/>
      <c r="CG14" s="592"/>
      <c r="CH14" s="592"/>
      <c r="CI14" s="592"/>
      <c r="CJ14" s="592"/>
      <c r="CK14" s="592"/>
      <c r="CL14" s="592">
        <v>0</v>
      </c>
      <c r="CM14" s="592"/>
      <c r="CN14" s="592"/>
      <c r="CO14" s="592"/>
      <c r="CP14" s="592"/>
      <c r="CQ14" s="592"/>
      <c r="CR14" s="592"/>
      <c r="CS14" s="592"/>
      <c r="CT14" s="592">
        <v>0</v>
      </c>
      <c r="CU14" s="592"/>
      <c r="CV14" s="592"/>
      <c r="CW14" s="592"/>
      <c r="CX14" s="592"/>
      <c r="CY14" s="592"/>
      <c r="CZ14" s="592"/>
      <c r="DA14" s="592"/>
      <c r="DB14" s="90"/>
      <c r="DC14" s="90"/>
      <c r="DD14" s="90"/>
      <c r="DE14" s="90"/>
      <c r="DF14" s="94"/>
      <c r="DG14" s="94"/>
      <c r="DH14" s="94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</row>
    <row r="15" spans="1:256" x14ac:dyDescent="0.3">
      <c r="A15" s="606" t="s">
        <v>2</v>
      </c>
      <c r="B15" s="607"/>
      <c r="C15" s="607"/>
      <c r="D15" s="607"/>
      <c r="E15" s="607"/>
      <c r="F15" s="609" t="s">
        <v>116</v>
      </c>
      <c r="G15" s="60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09"/>
      <c r="X15" s="609"/>
      <c r="Y15" s="609"/>
      <c r="Z15" s="609"/>
      <c r="AA15" s="609"/>
      <c r="AB15" s="609"/>
      <c r="AC15" s="609"/>
      <c r="AD15" s="609"/>
      <c r="AE15" s="609"/>
      <c r="AF15" s="609"/>
      <c r="AG15" s="609"/>
      <c r="AH15" s="592">
        <v>8</v>
      </c>
      <c r="AI15" s="592"/>
      <c r="AJ15" s="592"/>
      <c r="AK15" s="592"/>
      <c r="AL15" s="592"/>
      <c r="AM15" s="592"/>
      <c r="AN15" s="592"/>
      <c r="AO15" s="592"/>
      <c r="AP15" s="592">
        <v>2</v>
      </c>
      <c r="AQ15" s="592"/>
      <c r="AR15" s="592"/>
      <c r="AS15" s="592"/>
      <c r="AT15" s="592"/>
      <c r="AU15" s="592"/>
      <c r="AV15" s="592"/>
      <c r="AW15" s="592"/>
      <c r="AX15" s="592">
        <v>0</v>
      </c>
      <c r="AY15" s="592"/>
      <c r="AZ15" s="592"/>
      <c r="BA15" s="592"/>
      <c r="BB15" s="592"/>
      <c r="BC15" s="592"/>
      <c r="BD15" s="592"/>
      <c r="BE15" s="592"/>
      <c r="BF15" s="603">
        <f>1414.1</f>
        <v>1414.1</v>
      </c>
      <c r="BG15" s="604"/>
      <c r="BH15" s="604"/>
      <c r="BI15" s="604"/>
      <c r="BJ15" s="604"/>
      <c r="BK15" s="604"/>
      <c r="BL15" s="604"/>
      <c r="BM15" s="605"/>
      <c r="BN15" s="603">
        <f>500</f>
        <v>500</v>
      </c>
      <c r="BO15" s="604"/>
      <c r="BP15" s="604"/>
      <c r="BQ15" s="604"/>
      <c r="BR15" s="604"/>
      <c r="BS15" s="604"/>
      <c r="BT15" s="604"/>
      <c r="BU15" s="605"/>
      <c r="BV15" s="592">
        <v>0</v>
      </c>
      <c r="BW15" s="592"/>
      <c r="BX15" s="592"/>
      <c r="BY15" s="592"/>
      <c r="BZ15" s="592"/>
      <c r="CA15" s="592"/>
      <c r="CB15" s="592"/>
      <c r="CC15" s="592"/>
      <c r="CD15" s="592">
        <f>14991532.56/1000</f>
        <v>14991.53256</v>
      </c>
      <c r="CE15" s="592"/>
      <c r="CF15" s="592"/>
      <c r="CG15" s="592"/>
      <c r="CH15" s="592"/>
      <c r="CI15" s="592"/>
      <c r="CJ15" s="592"/>
      <c r="CK15" s="592"/>
      <c r="CL15" s="592">
        <f>210196.04/1000</f>
        <v>210.19604000000001</v>
      </c>
      <c r="CM15" s="592"/>
      <c r="CN15" s="592"/>
      <c r="CO15" s="592"/>
      <c r="CP15" s="592"/>
      <c r="CQ15" s="592"/>
      <c r="CR15" s="592"/>
      <c r="CS15" s="592"/>
      <c r="CT15" s="592">
        <v>0</v>
      </c>
      <c r="CU15" s="592"/>
      <c r="CV15" s="592"/>
      <c r="CW15" s="592"/>
      <c r="CX15" s="592"/>
      <c r="CY15" s="592"/>
      <c r="CZ15" s="592"/>
      <c r="DA15" s="592"/>
      <c r="DB15" s="90"/>
      <c r="DC15" s="90"/>
      <c r="DD15" s="90"/>
      <c r="DE15" s="90"/>
      <c r="DF15" s="94"/>
      <c r="DG15" s="94"/>
      <c r="DH15" s="94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56" ht="25.5" customHeight="1" x14ac:dyDescent="0.3">
      <c r="A16" s="606"/>
      <c r="B16" s="607"/>
      <c r="C16" s="607"/>
      <c r="D16" s="607"/>
      <c r="E16" s="607"/>
      <c r="F16" s="608" t="s">
        <v>363</v>
      </c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592">
        <v>0</v>
      </c>
      <c r="AI16" s="592"/>
      <c r="AJ16" s="592"/>
      <c r="AK16" s="592"/>
      <c r="AL16" s="592"/>
      <c r="AM16" s="592"/>
      <c r="AN16" s="592"/>
      <c r="AO16" s="592"/>
      <c r="AP16" s="592">
        <v>0</v>
      </c>
      <c r="AQ16" s="592"/>
      <c r="AR16" s="592"/>
      <c r="AS16" s="592"/>
      <c r="AT16" s="592"/>
      <c r="AU16" s="592"/>
      <c r="AV16" s="592"/>
      <c r="AW16" s="592"/>
      <c r="AX16" s="592">
        <v>0</v>
      </c>
      <c r="AY16" s="592"/>
      <c r="AZ16" s="592"/>
      <c r="BA16" s="592"/>
      <c r="BB16" s="592"/>
      <c r="BC16" s="592"/>
      <c r="BD16" s="592"/>
      <c r="BE16" s="592"/>
      <c r="BF16" s="603">
        <v>0</v>
      </c>
      <c r="BG16" s="604"/>
      <c r="BH16" s="604"/>
      <c r="BI16" s="604"/>
      <c r="BJ16" s="604"/>
      <c r="BK16" s="604"/>
      <c r="BL16" s="604"/>
      <c r="BM16" s="605"/>
      <c r="BN16" s="603">
        <v>0</v>
      </c>
      <c r="BO16" s="604"/>
      <c r="BP16" s="604"/>
      <c r="BQ16" s="604"/>
      <c r="BR16" s="604"/>
      <c r="BS16" s="604"/>
      <c r="BT16" s="604"/>
      <c r="BU16" s="605"/>
      <c r="BV16" s="592">
        <v>0</v>
      </c>
      <c r="BW16" s="592"/>
      <c r="BX16" s="592"/>
      <c r="BY16" s="592"/>
      <c r="BZ16" s="592"/>
      <c r="CA16" s="592"/>
      <c r="CB16" s="592"/>
      <c r="CC16" s="592"/>
      <c r="CD16" s="592">
        <v>0</v>
      </c>
      <c r="CE16" s="592"/>
      <c r="CF16" s="592"/>
      <c r="CG16" s="592"/>
      <c r="CH16" s="592"/>
      <c r="CI16" s="592"/>
      <c r="CJ16" s="592"/>
      <c r="CK16" s="592"/>
      <c r="CL16" s="592">
        <v>0</v>
      </c>
      <c r="CM16" s="592"/>
      <c r="CN16" s="592"/>
      <c r="CO16" s="592"/>
      <c r="CP16" s="592"/>
      <c r="CQ16" s="592"/>
      <c r="CR16" s="592"/>
      <c r="CS16" s="592"/>
      <c r="CT16" s="592">
        <v>0</v>
      </c>
      <c r="CU16" s="592"/>
      <c r="CV16" s="592"/>
      <c r="CW16" s="592"/>
      <c r="CX16" s="592"/>
      <c r="CY16" s="592"/>
      <c r="CZ16" s="592"/>
      <c r="DA16" s="592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</row>
    <row r="17" spans="1:256" x14ac:dyDescent="0.3">
      <c r="A17" s="606" t="s">
        <v>3</v>
      </c>
      <c r="B17" s="607"/>
      <c r="C17" s="607"/>
      <c r="D17" s="607"/>
      <c r="E17" s="607"/>
      <c r="F17" s="609" t="s">
        <v>364</v>
      </c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609"/>
      <c r="W17" s="609"/>
      <c r="X17" s="609"/>
      <c r="Y17" s="609"/>
      <c r="Z17" s="609"/>
      <c r="AA17" s="609"/>
      <c r="AB17" s="609"/>
      <c r="AC17" s="609"/>
      <c r="AD17" s="609"/>
      <c r="AE17" s="609"/>
      <c r="AF17" s="609"/>
      <c r="AG17" s="609"/>
      <c r="AH17" s="592">
        <v>0</v>
      </c>
      <c r="AI17" s="592"/>
      <c r="AJ17" s="592"/>
      <c r="AK17" s="592"/>
      <c r="AL17" s="592"/>
      <c r="AM17" s="592"/>
      <c r="AN17" s="592"/>
      <c r="AO17" s="592"/>
      <c r="AP17" s="592">
        <v>0</v>
      </c>
      <c r="AQ17" s="592"/>
      <c r="AR17" s="592"/>
      <c r="AS17" s="592"/>
      <c r="AT17" s="592"/>
      <c r="AU17" s="592"/>
      <c r="AV17" s="592"/>
      <c r="AW17" s="592"/>
      <c r="AX17" s="592">
        <v>0</v>
      </c>
      <c r="AY17" s="592"/>
      <c r="AZ17" s="592"/>
      <c r="BA17" s="592"/>
      <c r="BB17" s="592"/>
      <c r="BC17" s="592"/>
      <c r="BD17" s="592"/>
      <c r="BE17" s="592"/>
      <c r="BF17" s="603">
        <v>0</v>
      </c>
      <c r="BG17" s="604"/>
      <c r="BH17" s="604"/>
      <c r="BI17" s="604"/>
      <c r="BJ17" s="604"/>
      <c r="BK17" s="604"/>
      <c r="BL17" s="604"/>
      <c r="BM17" s="605"/>
      <c r="BN17" s="603">
        <v>0</v>
      </c>
      <c r="BO17" s="604"/>
      <c r="BP17" s="604"/>
      <c r="BQ17" s="604"/>
      <c r="BR17" s="604"/>
      <c r="BS17" s="604"/>
      <c r="BT17" s="604"/>
      <c r="BU17" s="605"/>
      <c r="BV17" s="592">
        <v>0</v>
      </c>
      <c r="BW17" s="592"/>
      <c r="BX17" s="592"/>
      <c r="BY17" s="592"/>
      <c r="BZ17" s="592"/>
      <c r="CA17" s="592"/>
      <c r="CB17" s="592"/>
      <c r="CC17" s="592"/>
      <c r="CD17" s="592">
        <v>0</v>
      </c>
      <c r="CE17" s="592"/>
      <c r="CF17" s="592"/>
      <c r="CG17" s="592"/>
      <c r="CH17" s="592"/>
      <c r="CI17" s="592"/>
      <c r="CJ17" s="592"/>
      <c r="CK17" s="592"/>
      <c r="CL17" s="592">
        <v>0</v>
      </c>
      <c r="CM17" s="592"/>
      <c r="CN17" s="592"/>
      <c r="CO17" s="592"/>
      <c r="CP17" s="592"/>
      <c r="CQ17" s="592"/>
      <c r="CR17" s="592"/>
      <c r="CS17" s="592"/>
      <c r="CT17" s="592">
        <v>0</v>
      </c>
      <c r="CU17" s="592"/>
      <c r="CV17" s="592"/>
      <c r="CW17" s="592"/>
      <c r="CX17" s="592"/>
      <c r="CY17" s="592"/>
      <c r="CZ17" s="592"/>
      <c r="DA17" s="592"/>
      <c r="DB17" s="90"/>
      <c r="DC17" s="90"/>
      <c r="DD17" s="90"/>
      <c r="DE17" s="90"/>
      <c r="DF17" s="94"/>
      <c r="DG17" s="94"/>
      <c r="DH17" s="94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</row>
    <row r="18" spans="1:256" ht="26.25" customHeight="1" thickBot="1" x14ac:dyDescent="0.35">
      <c r="A18" s="620"/>
      <c r="B18" s="621"/>
      <c r="C18" s="621"/>
      <c r="D18" s="621"/>
      <c r="E18" s="621"/>
      <c r="F18" s="626" t="s">
        <v>363</v>
      </c>
      <c r="G18" s="626"/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10">
        <v>0</v>
      </c>
      <c r="AI18" s="610"/>
      <c r="AJ18" s="610"/>
      <c r="AK18" s="610"/>
      <c r="AL18" s="610"/>
      <c r="AM18" s="610"/>
      <c r="AN18" s="610"/>
      <c r="AO18" s="610"/>
      <c r="AP18" s="610">
        <v>0</v>
      </c>
      <c r="AQ18" s="610"/>
      <c r="AR18" s="610"/>
      <c r="AS18" s="610"/>
      <c r="AT18" s="610"/>
      <c r="AU18" s="610"/>
      <c r="AV18" s="610"/>
      <c r="AW18" s="610"/>
      <c r="AX18" s="610">
        <v>0</v>
      </c>
      <c r="AY18" s="610"/>
      <c r="AZ18" s="610"/>
      <c r="BA18" s="610"/>
      <c r="BB18" s="610"/>
      <c r="BC18" s="610"/>
      <c r="BD18" s="610"/>
      <c r="BE18" s="610"/>
      <c r="BF18" s="611">
        <v>0</v>
      </c>
      <c r="BG18" s="612"/>
      <c r="BH18" s="612"/>
      <c r="BI18" s="612"/>
      <c r="BJ18" s="612"/>
      <c r="BK18" s="612"/>
      <c r="BL18" s="612"/>
      <c r="BM18" s="613"/>
      <c r="BN18" s="611">
        <v>0</v>
      </c>
      <c r="BO18" s="612"/>
      <c r="BP18" s="612"/>
      <c r="BQ18" s="612"/>
      <c r="BR18" s="612"/>
      <c r="BS18" s="612"/>
      <c r="BT18" s="612"/>
      <c r="BU18" s="613"/>
      <c r="BV18" s="610">
        <v>0</v>
      </c>
      <c r="BW18" s="610"/>
      <c r="BX18" s="610"/>
      <c r="BY18" s="610"/>
      <c r="BZ18" s="610"/>
      <c r="CA18" s="610"/>
      <c r="CB18" s="610"/>
      <c r="CC18" s="610"/>
      <c r="CD18" s="610">
        <v>0</v>
      </c>
      <c r="CE18" s="610"/>
      <c r="CF18" s="610"/>
      <c r="CG18" s="610"/>
      <c r="CH18" s="610"/>
      <c r="CI18" s="610"/>
      <c r="CJ18" s="610"/>
      <c r="CK18" s="610"/>
      <c r="CL18" s="610">
        <v>0</v>
      </c>
      <c r="CM18" s="610"/>
      <c r="CN18" s="610"/>
      <c r="CO18" s="610"/>
      <c r="CP18" s="610"/>
      <c r="CQ18" s="610"/>
      <c r="CR18" s="610"/>
      <c r="CS18" s="610"/>
      <c r="CT18" s="610">
        <v>0</v>
      </c>
      <c r="CU18" s="610"/>
      <c r="CV18" s="610"/>
      <c r="CW18" s="610"/>
      <c r="CX18" s="610"/>
      <c r="CY18" s="610"/>
      <c r="CZ18" s="610"/>
      <c r="DA18" s="61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  <c r="IV18" s="90"/>
    </row>
    <row r="19" spans="1:256" ht="45.75" customHeight="1" thickBot="1" x14ac:dyDescent="0.35">
      <c r="A19" s="614" t="s">
        <v>365</v>
      </c>
      <c r="B19" s="615"/>
      <c r="C19" s="615"/>
      <c r="D19" s="615"/>
      <c r="E19" s="615"/>
      <c r="F19" s="616" t="s">
        <v>370</v>
      </c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617"/>
      <c r="AC19" s="617"/>
      <c r="AD19" s="617"/>
      <c r="AE19" s="617"/>
      <c r="AF19" s="617"/>
      <c r="AG19" s="618"/>
      <c r="AH19" s="619">
        <f>AH11+AH13+AH15+AH17</f>
        <v>565</v>
      </c>
      <c r="AI19" s="619"/>
      <c r="AJ19" s="619"/>
      <c r="AK19" s="619"/>
      <c r="AL19" s="619"/>
      <c r="AM19" s="619"/>
      <c r="AN19" s="619"/>
      <c r="AO19" s="619"/>
      <c r="AP19" s="619">
        <f>AP11+AP13+AP15+AP17</f>
        <v>4</v>
      </c>
      <c r="AQ19" s="619"/>
      <c r="AR19" s="619"/>
      <c r="AS19" s="619"/>
      <c r="AT19" s="619"/>
      <c r="AU19" s="619"/>
      <c r="AV19" s="619"/>
      <c r="AW19" s="619"/>
      <c r="AX19" s="619">
        <f>AX11+AX13+AX15+AX17</f>
        <v>0</v>
      </c>
      <c r="AY19" s="619"/>
      <c r="AZ19" s="619"/>
      <c r="BA19" s="619"/>
      <c r="BB19" s="619"/>
      <c r="BC19" s="619"/>
      <c r="BD19" s="619"/>
      <c r="BE19" s="619"/>
      <c r="BF19" s="619">
        <f>BF11+BF13+BF15+BF17</f>
        <v>14193.460000000001</v>
      </c>
      <c r="BG19" s="619"/>
      <c r="BH19" s="619"/>
      <c r="BI19" s="619"/>
      <c r="BJ19" s="619"/>
      <c r="BK19" s="619"/>
      <c r="BL19" s="619"/>
      <c r="BM19" s="619"/>
      <c r="BN19" s="619">
        <f>BN11+BN13+BN15+BN17</f>
        <v>800</v>
      </c>
      <c r="BO19" s="619"/>
      <c r="BP19" s="619"/>
      <c r="BQ19" s="619"/>
      <c r="BR19" s="619"/>
      <c r="BS19" s="619"/>
      <c r="BT19" s="619"/>
      <c r="BU19" s="619"/>
      <c r="BV19" s="619">
        <f>BV11+BV13+BV15+BV17</f>
        <v>0</v>
      </c>
      <c r="BW19" s="619"/>
      <c r="BX19" s="619"/>
      <c r="BY19" s="619"/>
      <c r="BZ19" s="619"/>
      <c r="CA19" s="619"/>
      <c r="CB19" s="619"/>
      <c r="CC19" s="619"/>
      <c r="CD19" s="619">
        <f>CD11+CD13+CD15+CD17</f>
        <v>22572.552959999994</v>
      </c>
      <c r="CE19" s="619"/>
      <c r="CF19" s="619"/>
      <c r="CG19" s="619"/>
      <c r="CH19" s="619"/>
      <c r="CI19" s="619"/>
      <c r="CJ19" s="619"/>
      <c r="CK19" s="619"/>
      <c r="CL19" s="619">
        <f>CL11+CL13+CL15+CL17</f>
        <v>550.56659999999999</v>
      </c>
      <c r="CM19" s="619"/>
      <c r="CN19" s="619"/>
      <c r="CO19" s="619"/>
      <c r="CP19" s="619"/>
      <c r="CQ19" s="619"/>
      <c r="CR19" s="619"/>
      <c r="CS19" s="619"/>
      <c r="CT19" s="619">
        <f>CT11+CT13+CT15+CT17</f>
        <v>0</v>
      </c>
      <c r="CU19" s="619"/>
      <c r="CV19" s="619"/>
      <c r="CW19" s="619"/>
      <c r="CX19" s="619"/>
      <c r="CY19" s="619"/>
      <c r="CZ19" s="619"/>
      <c r="DA19" s="625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</row>
    <row r="20" spans="1:256" x14ac:dyDescent="0.3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</row>
    <row r="21" spans="1:256" x14ac:dyDescent="0.3">
      <c r="A21" s="622" t="s">
        <v>449</v>
      </c>
      <c r="B21" s="622"/>
      <c r="C21" s="622"/>
      <c r="D21" s="622"/>
      <c r="E21" s="622"/>
      <c r="F21" s="622"/>
      <c r="G21" s="622"/>
      <c r="H21" s="622"/>
      <c r="I21" s="622"/>
      <c r="J21" s="622"/>
      <c r="K21" s="622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  <c r="AD21" s="622"/>
      <c r="AE21" s="622"/>
      <c r="AF21" s="622"/>
      <c r="AG21" s="622"/>
      <c r="AH21" s="622"/>
      <c r="AI21" s="622"/>
      <c r="AJ21" s="622"/>
      <c r="AK21" s="622"/>
      <c r="AL21" s="622"/>
      <c r="AM21" s="622"/>
      <c r="AN21" s="622"/>
      <c r="AO21" s="622"/>
      <c r="AP21" s="622"/>
      <c r="AQ21" s="622"/>
      <c r="AR21" s="622"/>
      <c r="AS21" s="622"/>
      <c r="AT21" s="622"/>
      <c r="AU21" s="622"/>
      <c r="AV21" s="622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  <c r="BV21" s="622"/>
      <c r="BW21" s="622"/>
      <c r="BX21" s="622"/>
      <c r="BY21" s="622"/>
      <c r="BZ21" s="622"/>
      <c r="CA21" s="622"/>
      <c r="CB21" s="622"/>
      <c r="CC21" s="622"/>
      <c r="CD21" s="622"/>
      <c r="CE21" s="622"/>
      <c r="CF21" s="622"/>
      <c r="CG21" s="622"/>
      <c r="CH21" s="622"/>
      <c r="CI21" s="622"/>
      <c r="CJ21" s="622"/>
      <c r="CK21" s="622"/>
      <c r="CL21" s="622"/>
      <c r="CM21" s="622"/>
      <c r="CN21" s="622"/>
      <c r="CO21" s="622"/>
      <c r="CP21" s="622"/>
      <c r="CQ21" s="622"/>
      <c r="CR21" s="622"/>
      <c r="CS21" s="622"/>
      <c r="CT21" s="622"/>
      <c r="CU21" s="622"/>
      <c r="CV21" s="622"/>
      <c r="CW21" s="622"/>
      <c r="CX21" s="622"/>
      <c r="CY21" s="622"/>
      <c r="CZ21" s="622"/>
      <c r="DA21" s="622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</row>
    <row r="22" spans="1:256" x14ac:dyDescent="0.3">
      <c r="A22" s="623" t="s">
        <v>450</v>
      </c>
      <c r="B22" s="623"/>
      <c r="C22" s="623"/>
      <c r="D22" s="623"/>
      <c r="E22" s="623"/>
      <c r="F22" s="623"/>
      <c r="G22" s="623"/>
      <c r="H22" s="623"/>
      <c r="I22" s="623"/>
      <c r="J22" s="623"/>
      <c r="K22" s="623"/>
      <c r="L22" s="623"/>
      <c r="M22" s="623"/>
      <c r="N22" s="623"/>
      <c r="O22" s="623"/>
      <c r="P22" s="623"/>
      <c r="Q22" s="623"/>
      <c r="R22" s="623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  <c r="AR22" s="623"/>
      <c r="AS22" s="623"/>
      <c r="AT22" s="623"/>
      <c r="AU22" s="623"/>
      <c r="AV22" s="623"/>
      <c r="AW22" s="623"/>
      <c r="AX22" s="623"/>
      <c r="AY22" s="623"/>
      <c r="AZ22" s="623"/>
      <c r="BA22" s="623"/>
      <c r="BB22" s="623"/>
      <c r="BC22" s="623"/>
      <c r="BD22" s="623"/>
      <c r="BE22" s="623"/>
      <c r="BF22" s="623"/>
      <c r="BG22" s="623"/>
      <c r="BH22" s="623"/>
      <c r="BI22" s="623"/>
      <c r="BJ22" s="623"/>
      <c r="BK22" s="623"/>
      <c r="BL22" s="623"/>
      <c r="BM22" s="623"/>
      <c r="BN22" s="623"/>
      <c r="BO22" s="623"/>
      <c r="BP22" s="623"/>
      <c r="BQ22" s="623"/>
      <c r="BR22" s="623"/>
      <c r="BS22" s="623"/>
      <c r="BT22" s="623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23"/>
      <c r="CF22" s="623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23"/>
      <c r="CR22" s="623"/>
      <c r="CS22" s="623"/>
      <c r="CT22" s="623"/>
      <c r="CU22" s="623"/>
      <c r="CV22" s="623"/>
      <c r="CW22" s="623"/>
      <c r="CX22" s="623"/>
      <c r="CY22" s="623"/>
      <c r="CZ22" s="623"/>
      <c r="DA22" s="623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</row>
  </sheetData>
  <mergeCells count="119">
    <mergeCell ref="A19:E19"/>
    <mergeCell ref="F19:AG19"/>
    <mergeCell ref="AH19:AO19"/>
    <mergeCell ref="AP19:AW19"/>
    <mergeCell ref="AX19:BE19"/>
    <mergeCell ref="A18:E18"/>
    <mergeCell ref="A21:DA21"/>
    <mergeCell ref="A22:DA22"/>
    <mergeCell ref="BQ1:DA1"/>
    <mergeCell ref="BF19:BM19"/>
    <mergeCell ref="BN19:BU19"/>
    <mergeCell ref="BV19:CC19"/>
    <mergeCell ref="CD19:CK19"/>
    <mergeCell ref="CL19:CS19"/>
    <mergeCell ref="CT19:DA19"/>
    <mergeCell ref="BN18:BU18"/>
    <mergeCell ref="CT17:DA17"/>
    <mergeCell ref="BN16:BU16"/>
    <mergeCell ref="BV16:CC16"/>
    <mergeCell ref="CD16:CK16"/>
    <mergeCell ref="CL16:CS16"/>
    <mergeCell ref="CT16:DA16"/>
    <mergeCell ref="F18:AG18"/>
    <mergeCell ref="AH18:AO18"/>
    <mergeCell ref="AP18:AW18"/>
    <mergeCell ref="AX18:BE18"/>
    <mergeCell ref="BF18:BM18"/>
    <mergeCell ref="BF17:BM17"/>
    <mergeCell ref="BV18:CC18"/>
    <mergeCell ref="CD18:CK18"/>
    <mergeCell ref="CL18:CS18"/>
    <mergeCell ref="CT18:DA18"/>
    <mergeCell ref="BF16:BM16"/>
    <mergeCell ref="BF15:BM15"/>
    <mergeCell ref="BN15:BU15"/>
    <mergeCell ref="BV15:CC15"/>
    <mergeCell ref="CD15:CK15"/>
    <mergeCell ref="CL15:CS15"/>
    <mergeCell ref="A17:E17"/>
    <mergeCell ref="F17:AG17"/>
    <mergeCell ref="AH17:AO17"/>
    <mergeCell ref="AP17:AW17"/>
    <mergeCell ref="AX17:BE17"/>
    <mergeCell ref="A16:E16"/>
    <mergeCell ref="F16:AG16"/>
    <mergeCell ref="AH16:AO16"/>
    <mergeCell ref="AP16:AW16"/>
    <mergeCell ref="AX16:BE16"/>
    <mergeCell ref="BN17:BU17"/>
    <mergeCell ref="BV17:CC17"/>
    <mergeCell ref="CD17:CK17"/>
    <mergeCell ref="CL17:CS17"/>
    <mergeCell ref="CT13:DA13"/>
    <mergeCell ref="A14:E14"/>
    <mergeCell ref="F14:AG14"/>
    <mergeCell ref="AH14:AO14"/>
    <mergeCell ref="AP14:AW14"/>
    <mergeCell ref="AX14:BE14"/>
    <mergeCell ref="BF14:BM14"/>
    <mergeCell ref="A15:E15"/>
    <mergeCell ref="F15:AG15"/>
    <mergeCell ref="AH15:AO15"/>
    <mergeCell ref="AP15:AW15"/>
    <mergeCell ref="AX15:BE15"/>
    <mergeCell ref="BV13:CC13"/>
    <mergeCell ref="CT15:DA15"/>
    <mergeCell ref="BN14:BU14"/>
    <mergeCell ref="BV14:CC14"/>
    <mergeCell ref="CD14:CK14"/>
    <mergeCell ref="CL14:CS14"/>
    <mergeCell ref="CT14:DA14"/>
    <mergeCell ref="A13:E13"/>
    <mergeCell ref="F13:AG13"/>
    <mergeCell ref="AH13:AO13"/>
    <mergeCell ref="AP13:AW13"/>
    <mergeCell ref="AX13:BE13"/>
    <mergeCell ref="BF13:BM13"/>
    <mergeCell ref="BN13:BU13"/>
    <mergeCell ref="CD13:CK13"/>
    <mergeCell ref="CL13:CS13"/>
    <mergeCell ref="CL11:CS11"/>
    <mergeCell ref="CT11:DA11"/>
    <mergeCell ref="A12:E12"/>
    <mergeCell ref="F12:AG12"/>
    <mergeCell ref="AH12:AO12"/>
    <mergeCell ref="AP12:AW12"/>
    <mergeCell ref="AX12:BE12"/>
    <mergeCell ref="BF12:BM12"/>
    <mergeCell ref="BN12:BU12"/>
    <mergeCell ref="BV12:CC12"/>
    <mergeCell ref="CD12:CK12"/>
    <mergeCell ref="CL12:CS12"/>
    <mergeCell ref="CT12:DA12"/>
    <mergeCell ref="A11:E11"/>
    <mergeCell ref="F11:AG11"/>
    <mergeCell ref="AH11:AO11"/>
    <mergeCell ref="AP11:AW11"/>
    <mergeCell ref="AX11:BE11"/>
    <mergeCell ref="BF11:BM11"/>
    <mergeCell ref="BN11:BU11"/>
    <mergeCell ref="BV11:CC11"/>
    <mergeCell ref="CD11:CK11"/>
    <mergeCell ref="BQ2:DA2"/>
    <mergeCell ref="BQ3:DA3"/>
    <mergeCell ref="A6:DA6"/>
    <mergeCell ref="A7:DA7"/>
    <mergeCell ref="A9:AG10"/>
    <mergeCell ref="AH9:BE9"/>
    <mergeCell ref="BF9:CC9"/>
    <mergeCell ref="CD9:DA9"/>
    <mergeCell ref="AH10:AO10"/>
    <mergeCell ref="AP10:AW10"/>
    <mergeCell ref="AX10:BE10"/>
    <mergeCell ref="BF10:BM10"/>
    <mergeCell ref="BN10:BU10"/>
    <mergeCell ref="BV10:CC10"/>
    <mergeCell ref="CD10:CK10"/>
    <mergeCell ref="CL10:CS10"/>
    <mergeCell ref="CT10:DA10"/>
  </mergeCells>
  <pageMargins left="0.7" right="0.7" top="0.75" bottom="0.75" header="0.3" footer="0.3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view="pageBreakPreview" zoomScale="90" zoomScaleNormal="100" zoomScaleSheetLayoutView="90" workbookViewId="0">
      <selection sqref="A1:XFD1048576"/>
    </sheetView>
  </sheetViews>
  <sheetFormatPr defaultColWidth="0.88671875" defaultRowHeight="15.6" x14ac:dyDescent="0.3"/>
  <cols>
    <col min="1" max="33" width="0.88671875" style="91"/>
    <col min="34" max="105" width="1.109375" style="91" customWidth="1"/>
    <col min="106" max="106" width="0.88671875" style="91"/>
    <col min="107" max="107" width="10.88671875" style="91" customWidth="1"/>
    <col min="108" max="108" width="8.33203125" style="91" customWidth="1"/>
    <col min="109" max="120" width="7.88671875" style="91" customWidth="1"/>
    <col min="121" max="16384" width="0.88671875" style="91"/>
  </cols>
  <sheetData>
    <row r="1" spans="1:256" x14ac:dyDescent="0.3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624" t="s">
        <v>366</v>
      </c>
      <c r="BR1" s="624"/>
      <c r="BS1" s="624"/>
      <c r="BT1" s="624"/>
      <c r="BU1" s="624"/>
      <c r="BV1" s="624"/>
      <c r="BW1" s="624"/>
      <c r="BX1" s="624"/>
      <c r="BY1" s="624"/>
      <c r="BZ1" s="624"/>
      <c r="CA1" s="624"/>
      <c r="CB1" s="624"/>
      <c r="CC1" s="624"/>
      <c r="CD1" s="624"/>
      <c r="CE1" s="624"/>
      <c r="CF1" s="624"/>
      <c r="CG1" s="624"/>
      <c r="CH1" s="624"/>
      <c r="CI1" s="624"/>
      <c r="CJ1" s="624"/>
      <c r="CK1" s="624"/>
      <c r="CL1" s="624"/>
      <c r="CM1" s="624"/>
      <c r="CN1" s="624"/>
      <c r="CO1" s="624"/>
      <c r="CP1" s="624"/>
      <c r="CQ1" s="624"/>
      <c r="CR1" s="624"/>
      <c r="CS1" s="624"/>
      <c r="CT1" s="624"/>
      <c r="CU1" s="624"/>
      <c r="CV1" s="624"/>
      <c r="CW1" s="624"/>
      <c r="CX1" s="624"/>
      <c r="CY1" s="624"/>
      <c r="CZ1" s="624"/>
      <c r="DA1" s="624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  <c r="HG1" s="90"/>
      <c r="HH1" s="90"/>
      <c r="HI1" s="90"/>
      <c r="HJ1" s="90"/>
      <c r="HK1" s="90"/>
      <c r="HL1" s="90"/>
      <c r="HM1" s="90"/>
      <c r="HN1" s="90"/>
      <c r="HO1" s="90"/>
      <c r="HP1" s="90"/>
      <c r="HQ1" s="90"/>
      <c r="HR1" s="90"/>
      <c r="HS1" s="90"/>
      <c r="HT1" s="90"/>
      <c r="HU1" s="90"/>
      <c r="HV1" s="90"/>
      <c r="HW1" s="90"/>
      <c r="HX1" s="90"/>
      <c r="HY1" s="90"/>
      <c r="HZ1" s="90"/>
      <c r="IA1" s="90"/>
      <c r="IB1" s="90"/>
      <c r="IC1" s="90"/>
      <c r="ID1" s="90"/>
      <c r="IE1" s="90"/>
      <c r="IF1" s="90"/>
      <c r="IG1" s="90"/>
      <c r="IH1" s="90"/>
      <c r="II1" s="90"/>
      <c r="IJ1" s="90"/>
      <c r="IK1" s="90"/>
      <c r="IL1" s="90"/>
      <c r="IM1" s="90"/>
      <c r="IN1" s="90"/>
      <c r="IO1" s="90"/>
      <c r="IP1" s="90"/>
      <c r="IQ1" s="90"/>
      <c r="IR1" s="90"/>
      <c r="IS1" s="90"/>
      <c r="IT1" s="90"/>
      <c r="IU1" s="90"/>
      <c r="IV1" s="90"/>
    </row>
    <row r="2" spans="1:256" ht="43.5" customHeight="1" x14ac:dyDescent="0.3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593" t="s">
        <v>121</v>
      </c>
      <c r="BR2" s="593"/>
      <c r="BS2" s="593"/>
      <c r="BT2" s="593"/>
      <c r="BU2" s="593"/>
      <c r="BV2" s="593"/>
      <c r="BW2" s="593"/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/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/>
      <c r="CV2" s="593"/>
      <c r="CW2" s="593"/>
      <c r="CX2" s="593"/>
      <c r="CY2" s="593"/>
      <c r="CZ2" s="593"/>
      <c r="DA2" s="593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</row>
    <row r="3" spans="1:256" ht="24.75" customHeight="1" x14ac:dyDescent="0.3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594" t="s">
        <v>355</v>
      </c>
      <c r="BR3" s="594"/>
      <c r="BS3" s="594"/>
      <c r="BT3" s="594"/>
      <c r="BU3" s="594"/>
      <c r="BV3" s="594"/>
      <c r="BW3" s="594"/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/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/>
      <c r="CV3" s="594"/>
      <c r="CW3" s="594"/>
      <c r="CX3" s="594"/>
      <c r="CY3" s="594"/>
      <c r="CZ3" s="594"/>
      <c r="DA3" s="594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</row>
    <row r="6" spans="1:256" ht="16.8" x14ac:dyDescent="0.3">
      <c r="A6" s="595" t="s">
        <v>19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  <c r="AX6" s="595"/>
      <c r="AY6" s="595"/>
      <c r="AZ6" s="595"/>
      <c r="BA6" s="595"/>
      <c r="BB6" s="595"/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5"/>
      <c r="BS6" s="595"/>
      <c r="BT6" s="595"/>
      <c r="BU6" s="595"/>
      <c r="BV6" s="595"/>
      <c r="BW6" s="595"/>
      <c r="BX6" s="595"/>
      <c r="BY6" s="595"/>
      <c r="BZ6" s="595"/>
      <c r="CA6" s="595"/>
      <c r="CB6" s="595"/>
      <c r="CC6" s="595"/>
      <c r="CD6" s="595"/>
      <c r="CE6" s="595"/>
      <c r="CF6" s="595"/>
      <c r="CG6" s="595"/>
      <c r="CH6" s="595"/>
      <c r="CI6" s="595"/>
      <c r="CJ6" s="595"/>
      <c r="CK6" s="595"/>
      <c r="CL6" s="595"/>
      <c r="CM6" s="595"/>
      <c r="CN6" s="595"/>
      <c r="CO6" s="595"/>
      <c r="CP6" s="595"/>
      <c r="CQ6" s="595"/>
      <c r="CR6" s="595"/>
      <c r="CS6" s="595"/>
      <c r="CT6" s="595"/>
      <c r="CU6" s="595"/>
      <c r="CV6" s="595"/>
      <c r="CW6" s="595"/>
      <c r="CX6" s="595"/>
      <c r="CY6" s="595"/>
      <c r="CZ6" s="595"/>
      <c r="DA6" s="595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</row>
    <row r="7" spans="1:256" ht="23.25" customHeight="1" x14ac:dyDescent="0.3">
      <c r="A7" s="596" t="s">
        <v>367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  <c r="AA7" s="595"/>
      <c r="AB7" s="595"/>
      <c r="AC7" s="595"/>
      <c r="AD7" s="595"/>
      <c r="AE7" s="595"/>
      <c r="AF7" s="595"/>
      <c r="AG7" s="595"/>
      <c r="AH7" s="595"/>
      <c r="AI7" s="595"/>
      <c r="AJ7" s="595"/>
      <c r="AK7" s="595"/>
      <c r="AL7" s="595"/>
      <c r="AM7" s="595"/>
      <c r="AN7" s="595"/>
      <c r="AO7" s="595"/>
      <c r="AP7" s="595"/>
      <c r="AQ7" s="595"/>
      <c r="AR7" s="595"/>
      <c r="AS7" s="595"/>
      <c r="AT7" s="595"/>
      <c r="AU7" s="595"/>
      <c r="AV7" s="595"/>
      <c r="AW7" s="595"/>
      <c r="AX7" s="595"/>
      <c r="AY7" s="595"/>
      <c r="AZ7" s="595"/>
      <c r="BA7" s="595"/>
      <c r="BB7" s="595"/>
      <c r="BC7" s="595"/>
      <c r="BD7" s="595"/>
      <c r="BE7" s="595"/>
      <c r="BF7" s="595"/>
      <c r="BG7" s="595"/>
      <c r="BH7" s="595"/>
      <c r="BI7" s="595"/>
      <c r="BJ7" s="595"/>
      <c r="BK7" s="595"/>
      <c r="BL7" s="595"/>
      <c r="BM7" s="595"/>
      <c r="BN7" s="595"/>
      <c r="BO7" s="595"/>
      <c r="BP7" s="595"/>
      <c r="BQ7" s="595"/>
      <c r="BR7" s="595"/>
      <c r="BS7" s="595"/>
      <c r="BT7" s="595"/>
      <c r="BU7" s="595"/>
      <c r="BV7" s="595"/>
      <c r="BW7" s="595"/>
      <c r="BX7" s="595"/>
      <c r="BY7" s="595"/>
      <c r="BZ7" s="595"/>
      <c r="CA7" s="595"/>
      <c r="CB7" s="595"/>
      <c r="CC7" s="595"/>
      <c r="CD7" s="595"/>
      <c r="CE7" s="595"/>
      <c r="CF7" s="595"/>
      <c r="CG7" s="595"/>
      <c r="CH7" s="595"/>
      <c r="CI7" s="595"/>
      <c r="CJ7" s="595"/>
      <c r="CK7" s="595"/>
      <c r="CL7" s="595"/>
      <c r="CM7" s="595"/>
      <c r="CN7" s="595"/>
      <c r="CO7" s="595"/>
      <c r="CP7" s="595"/>
      <c r="CQ7" s="595"/>
      <c r="CR7" s="595"/>
      <c r="CS7" s="595"/>
      <c r="CT7" s="595"/>
      <c r="CU7" s="595"/>
      <c r="CV7" s="595"/>
      <c r="CW7" s="595"/>
      <c r="CX7" s="595"/>
      <c r="CY7" s="595"/>
      <c r="CZ7" s="595"/>
      <c r="DA7" s="595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</row>
    <row r="8" spans="1:256" ht="16.2" thickBot="1" x14ac:dyDescent="0.35"/>
    <row r="9" spans="1:256" ht="36" customHeight="1" x14ac:dyDescent="0.3">
      <c r="A9" s="597" t="s">
        <v>22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 t="s">
        <v>368</v>
      </c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  <c r="BF9" s="598"/>
      <c r="BG9" s="598"/>
      <c r="BH9" s="598"/>
      <c r="BI9" s="598"/>
      <c r="BJ9" s="598"/>
      <c r="BK9" s="598"/>
      <c r="BL9" s="598"/>
      <c r="BM9" s="598"/>
      <c r="BN9" s="598"/>
      <c r="BO9" s="598"/>
      <c r="BP9" s="598"/>
      <c r="BQ9" s="598"/>
      <c r="BR9" s="598" t="s">
        <v>369</v>
      </c>
      <c r="BS9" s="598"/>
      <c r="BT9" s="598"/>
      <c r="BU9" s="598"/>
      <c r="BV9" s="598"/>
      <c r="BW9" s="598"/>
      <c r="BX9" s="598"/>
      <c r="BY9" s="598"/>
      <c r="BZ9" s="598"/>
      <c r="CA9" s="598"/>
      <c r="CB9" s="598"/>
      <c r="CC9" s="598"/>
      <c r="CD9" s="598"/>
      <c r="CE9" s="598"/>
      <c r="CF9" s="598"/>
      <c r="CG9" s="598"/>
      <c r="CH9" s="598"/>
      <c r="CI9" s="598"/>
      <c r="CJ9" s="598"/>
      <c r="CK9" s="598"/>
      <c r="CL9" s="598"/>
      <c r="CM9" s="598"/>
      <c r="CN9" s="598"/>
      <c r="CO9" s="598"/>
      <c r="CP9" s="598"/>
      <c r="CQ9" s="598"/>
      <c r="CR9" s="598"/>
      <c r="CS9" s="598"/>
      <c r="CT9" s="598"/>
      <c r="CU9" s="598"/>
      <c r="CV9" s="598"/>
      <c r="CW9" s="598"/>
      <c r="CX9" s="598"/>
      <c r="CY9" s="598"/>
      <c r="CZ9" s="598"/>
      <c r="DA9" s="601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</row>
    <row r="10" spans="1:256" ht="33.75" customHeight="1" x14ac:dyDescent="0.3">
      <c r="A10" s="599"/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  <c r="AA10" s="600"/>
      <c r="AB10" s="600"/>
      <c r="AC10" s="600"/>
      <c r="AD10" s="600"/>
      <c r="AE10" s="600"/>
      <c r="AF10" s="600"/>
      <c r="AG10" s="600"/>
      <c r="AH10" s="600" t="s">
        <v>15</v>
      </c>
      <c r="AI10" s="600"/>
      <c r="AJ10" s="600"/>
      <c r="AK10" s="600"/>
      <c r="AL10" s="600"/>
      <c r="AM10" s="600"/>
      <c r="AN10" s="600"/>
      <c r="AO10" s="600"/>
      <c r="AP10" s="600"/>
      <c r="AQ10" s="600"/>
      <c r="AR10" s="600"/>
      <c r="AS10" s="600"/>
      <c r="AT10" s="600" t="s">
        <v>16</v>
      </c>
      <c r="AU10" s="600"/>
      <c r="AV10" s="600"/>
      <c r="AW10" s="600"/>
      <c r="AX10" s="600"/>
      <c r="AY10" s="600"/>
      <c r="AZ10" s="600"/>
      <c r="BA10" s="600"/>
      <c r="BB10" s="600"/>
      <c r="BC10" s="600"/>
      <c r="BD10" s="600"/>
      <c r="BE10" s="600"/>
      <c r="BF10" s="600" t="s">
        <v>20</v>
      </c>
      <c r="BG10" s="600"/>
      <c r="BH10" s="600"/>
      <c r="BI10" s="600"/>
      <c r="BJ10" s="600"/>
      <c r="BK10" s="600"/>
      <c r="BL10" s="600"/>
      <c r="BM10" s="600"/>
      <c r="BN10" s="600"/>
      <c r="BO10" s="600"/>
      <c r="BP10" s="600"/>
      <c r="BQ10" s="600"/>
      <c r="BR10" s="600" t="s">
        <v>15</v>
      </c>
      <c r="BS10" s="600"/>
      <c r="BT10" s="600"/>
      <c r="BU10" s="600"/>
      <c r="BV10" s="600"/>
      <c r="BW10" s="600"/>
      <c r="BX10" s="600"/>
      <c r="BY10" s="600"/>
      <c r="BZ10" s="600"/>
      <c r="CA10" s="600"/>
      <c r="CB10" s="600"/>
      <c r="CC10" s="600"/>
      <c r="CD10" s="600" t="s">
        <v>16</v>
      </c>
      <c r="CE10" s="600"/>
      <c r="CF10" s="600"/>
      <c r="CG10" s="600"/>
      <c r="CH10" s="600"/>
      <c r="CI10" s="600"/>
      <c r="CJ10" s="600"/>
      <c r="CK10" s="600"/>
      <c r="CL10" s="600"/>
      <c r="CM10" s="600"/>
      <c r="CN10" s="600"/>
      <c r="CO10" s="600"/>
      <c r="CP10" s="600" t="s">
        <v>20</v>
      </c>
      <c r="CQ10" s="600"/>
      <c r="CR10" s="600"/>
      <c r="CS10" s="600"/>
      <c r="CT10" s="600"/>
      <c r="CU10" s="600"/>
      <c r="CV10" s="600"/>
      <c r="CW10" s="600"/>
      <c r="CX10" s="600"/>
      <c r="CY10" s="600"/>
      <c r="CZ10" s="600"/>
      <c r="DA10" s="602"/>
      <c r="DB10" s="90"/>
      <c r="DC10" s="90"/>
      <c r="DD10" s="90"/>
      <c r="DE10" s="94"/>
      <c r="DF10" s="94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</row>
    <row r="11" spans="1:256" x14ac:dyDescent="0.3">
      <c r="A11" s="606" t="s">
        <v>0</v>
      </c>
      <c r="B11" s="607"/>
      <c r="C11" s="607"/>
      <c r="D11" s="607"/>
      <c r="E11" s="607"/>
      <c r="F11" s="609" t="s">
        <v>21</v>
      </c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592">
        <v>512</v>
      </c>
      <c r="AI11" s="592"/>
      <c r="AJ11" s="592"/>
      <c r="AK11" s="592"/>
      <c r="AL11" s="592"/>
      <c r="AM11" s="592"/>
      <c r="AN11" s="592"/>
      <c r="AO11" s="592"/>
      <c r="AP11" s="592"/>
      <c r="AQ11" s="592"/>
      <c r="AR11" s="592"/>
      <c r="AS11" s="592"/>
      <c r="AT11" s="592">
        <v>0</v>
      </c>
      <c r="AU11" s="592"/>
      <c r="AV11" s="592"/>
      <c r="AW11" s="592"/>
      <c r="AX11" s="592"/>
      <c r="AY11" s="592"/>
      <c r="AZ11" s="592"/>
      <c r="BA11" s="592"/>
      <c r="BB11" s="592"/>
      <c r="BC11" s="592"/>
      <c r="BD11" s="592"/>
      <c r="BE11" s="592"/>
      <c r="BF11" s="592">
        <v>0</v>
      </c>
      <c r="BG11" s="592"/>
      <c r="BH11" s="592"/>
      <c r="BI11" s="592"/>
      <c r="BJ11" s="592"/>
      <c r="BK11" s="592"/>
      <c r="BL11" s="592"/>
      <c r="BM11" s="592"/>
      <c r="BN11" s="592"/>
      <c r="BO11" s="592"/>
      <c r="BP11" s="592"/>
      <c r="BQ11" s="592"/>
      <c r="BR11" s="592">
        <v>5525.66</v>
      </c>
      <c r="BS11" s="592"/>
      <c r="BT11" s="592"/>
      <c r="BU11" s="592"/>
      <c r="BV11" s="592"/>
      <c r="BW11" s="592"/>
      <c r="BX11" s="592"/>
      <c r="BY11" s="592"/>
      <c r="BZ11" s="592"/>
      <c r="CA11" s="592"/>
      <c r="CB11" s="592"/>
      <c r="CC11" s="592"/>
      <c r="CD11" s="592">
        <v>0</v>
      </c>
      <c r="CE11" s="592"/>
      <c r="CF11" s="592"/>
      <c r="CG11" s="592"/>
      <c r="CH11" s="592"/>
      <c r="CI11" s="592"/>
      <c r="CJ11" s="592"/>
      <c r="CK11" s="592"/>
      <c r="CL11" s="592"/>
      <c r="CM11" s="592"/>
      <c r="CN11" s="592"/>
      <c r="CO11" s="592"/>
      <c r="CP11" s="592">
        <v>0</v>
      </c>
      <c r="CQ11" s="592"/>
      <c r="CR11" s="592"/>
      <c r="CS11" s="592"/>
      <c r="CT11" s="592"/>
      <c r="CU11" s="592"/>
      <c r="CV11" s="592"/>
      <c r="CW11" s="592"/>
      <c r="CX11" s="592"/>
      <c r="CY11" s="592"/>
      <c r="CZ11" s="592"/>
      <c r="DA11" s="627"/>
      <c r="DB11" s="90"/>
      <c r="DC11" s="90"/>
      <c r="DD11" s="90"/>
      <c r="DE11" s="94"/>
      <c r="DF11" s="94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</row>
    <row r="12" spans="1:256" ht="36.75" customHeight="1" x14ac:dyDescent="0.3">
      <c r="A12" s="606"/>
      <c r="B12" s="607"/>
      <c r="C12" s="607"/>
      <c r="D12" s="607"/>
      <c r="E12" s="607"/>
      <c r="F12" s="608" t="s">
        <v>361</v>
      </c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592">
        <v>443</v>
      </c>
      <c r="AI12" s="592"/>
      <c r="AJ12" s="592"/>
      <c r="AK12" s="592"/>
      <c r="AL12" s="592"/>
      <c r="AM12" s="592"/>
      <c r="AN12" s="592"/>
      <c r="AO12" s="592"/>
      <c r="AP12" s="592"/>
      <c r="AQ12" s="592"/>
      <c r="AR12" s="592"/>
      <c r="AS12" s="592"/>
      <c r="AT12" s="592">
        <v>0</v>
      </c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>
        <v>0</v>
      </c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>
        <v>5051.92</v>
      </c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>
        <v>0</v>
      </c>
      <c r="CE12" s="592"/>
      <c r="CF12" s="592"/>
      <c r="CG12" s="592"/>
      <c r="CH12" s="592"/>
      <c r="CI12" s="592"/>
      <c r="CJ12" s="592"/>
      <c r="CK12" s="592"/>
      <c r="CL12" s="592"/>
      <c r="CM12" s="592"/>
      <c r="CN12" s="592"/>
      <c r="CO12" s="592"/>
      <c r="CP12" s="592">
        <v>0</v>
      </c>
      <c r="CQ12" s="592"/>
      <c r="CR12" s="592"/>
      <c r="CS12" s="592"/>
      <c r="CT12" s="592"/>
      <c r="CU12" s="592"/>
      <c r="CV12" s="592"/>
      <c r="CW12" s="592"/>
      <c r="CX12" s="592"/>
      <c r="CY12" s="592"/>
      <c r="CZ12" s="592"/>
      <c r="DA12" s="627"/>
      <c r="DB12" s="90"/>
      <c r="DC12" s="90"/>
      <c r="DD12" s="90"/>
      <c r="DE12" s="94"/>
      <c r="DF12" s="94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</row>
    <row r="13" spans="1:256" x14ac:dyDescent="0.3">
      <c r="A13" s="606" t="s">
        <v>1</v>
      </c>
      <c r="B13" s="607"/>
      <c r="C13" s="607"/>
      <c r="D13" s="607"/>
      <c r="E13" s="607"/>
      <c r="F13" s="609" t="s">
        <v>115</v>
      </c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592">
        <v>129</v>
      </c>
      <c r="AI13" s="592"/>
      <c r="AJ13" s="592"/>
      <c r="AK13" s="592"/>
      <c r="AL13" s="592"/>
      <c r="AM13" s="592"/>
      <c r="AN13" s="592"/>
      <c r="AO13" s="592"/>
      <c r="AP13" s="592"/>
      <c r="AQ13" s="592"/>
      <c r="AR13" s="592"/>
      <c r="AS13" s="592"/>
      <c r="AT13" s="592">
        <v>5</v>
      </c>
      <c r="AU13" s="592"/>
      <c r="AV13" s="592"/>
      <c r="AW13" s="592"/>
      <c r="AX13" s="592"/>
      <c r="AY13" s="592"/>
      <c r="AZ13" s="592"/>
      <c r="BA13" s="592"/>
      <c r="BB13" s="592"/>
      <c r="BC13" s="592"/>
      <c r="BD13" s="592"/>
      <c r="BE13" s="592"/>
      <c r="BF13" s="592">
        <v>0</v>
      </c>
      <c r="BG13" s="592"/>
      <c r="BH13" s="592"/>
      <c r="BI13" s="592"/>
      <c r="BJ13" s="592"/>
      <c r="BK13" s="592"/>
      <c r="BL13" s="592"/>
      <c r="BM13" s="592"/>
      <c r="BN13" s="592"/>
      <c r="BO13" s="592"/>
      <c r="BP13" s="592"/>
      <c r="BQ13" s="592"/>
      <c r="BR13" s="592">
        <v>11238.33</v>
      </c>
      <c r="BS13" s="592"/>
      <c r="BT13" s="592"/>
      <c r="BU13" s="592"/>
      <c r="BV13" s="592"/>
      <c r="BW13" s="592"/>
      <c r="BX13" s="592"/>
      <c r="BY13" s="592"/>
      <c r="BZ13" s="592"/>
      <c r="CA13" s="592"/>
      <c r="CB13" s="592"/>
      <c r="CC13" s="592"/>
      <c r="CD13" s="592">
        <v>590</v>
      </c>
      <c r="CE13" s="592"/>
      <c r="CF13" s="592"/>
      <c r="CG13" s="592"/>
      <c r="CH13" s="592"/>
      <c r="CI13" s="592"/>
      <c r="CJ13" s="592"/>
      <c r="CK13" s="592"/>
      <c r="CL13" s="592"/>
      <c r="CM13" s="592"/>
      <c r="CN13" s="592"/>
      <c r="CO13" s="592"/>
      <c r="CP13" s="592">
        <v>0</v>
      </c>
      <c r="CQ13" s="592"/>
      <c r="CR13" s="592"/>
      <c r="CS13" s="592"/>
      <c r="CT13" s="592"/>
      <c r="CU13" s="592"/>
      <c r="CV13" s="592"/>
      <c r="CW13" s="592"/>
      <c r="CX13" s="592"/>
      <c r="CY13" s="592"/>
      <c r="CZ13" s="592"/>
      <c r="DA13" s="627"/>
      <c r="DB13" s="90"/>
      <c r="DC13" s="90"/>
      <c r="DD13" s="90"/>
      <c r="DE13" s="94"/>
      <c r="DF13" s="94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</row>
    <row r="14" spans="1:256" ht="34.5" customHeight="1" x14ac:dyDescent="0.3">
      <c r="A14" s="606"/>
      <c r="B14" s="607"/>
      <c r="C14" s="607"/>
      <c r="D14" s="607"/>
      <c r="E14" s="607"/>
      <c r="F14" s="608" t="s">
        <v>362</v>
      </c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592">
        <v>1</v>
      </c>
      <c r="AI14" s="592"/>
      <c r="AJ14" s="592"/>
      <c r="AK14" s="592"/>
      <c r="AL14" s="592"/>
      <c r="AM14" s="592"/>
      <c r="AN14" s="592"/>
      <c r="AO14" s="592"/>
      <c r="AP14" s="592"/>
      <c r="AQ14" s="592"/>
      <c r="AR14" s="592"/>
      <c r="AS14" s="592"/>
      <c r="AT14" s="592">
        <v>0</v>
      </c>
      <c r="AU14" s="592"/>
      <c r="AV14" s="592"/>
      <c r="AW14" s="592"/>
      <c r="AX14" s="592"/>
      <c r="AY14" s="592"/>
      <c r="AZ14" s="592"/>
      <c r="BA14" s="592"/>
      <c r="BB14" s="592"/>
      <c r="BC14" s="592"/>
      <c r="BD14" s="592"/>
      <c r="BE14" s="592"/>
      <c r="BF14" s="592">
        <v>0</v>
      </c>
      <c r="BG14" s="592"/>
      <c r="BH14" s="592"/>
      <c r="BI14" s="592"/>
      <c r="BJ14" s="592"/>
      <c r="BK14" s="592"/>
      <c r="BL14" s="592"/>
      <c r="BM14" s="592"/>
      <c r="BN14" s="592"/>
      <c r="BO14" s="592"/>
      <c r="BP14" s="592"/>
      <c r="BQ14" s="592"/>
      <c r="BR14" s="592">
        <v>55</v>
      </c>
      <c r="BS14" s="592"/>
      <c r="BT14" s="592"/>
      <c r="BU14" s="592"/>
      <c r="BV14" s="592"/>
      <c r="BW14" s="592"/>
      <c r="BX14" s="592"/>
      <c r="BY14" s="592"/>
      <c r="BZ14" s="592"/>
      <c r="CA14" s="592"/>
      <c r="CB14" s="592"/>
      <c r="CC14" s="592"/>
      <c r="CD14" s="592">
        <v>0</v>
      </c>
      <c r="CE14" s="592"/>
      <c r="CF14" s="592"/>
      <c r="CG14" s="592"/>
      <c r="CH14" s="592"/>
      <c r="CI14" s="592"/>
      <c r="CJ14" s="592"/>
      <c r="CK14" s="592"/>
      <c r="CL14" s="592"/>
      <c r="CM14" s="592"/>
      <c r="CN14" s="592"/>
      <c r="CO14" s="592"/>
      <c r="CP14" s="592">
        <v>0</v>
      </c>
      <c r="CQ14" s="592"/>
      <c r="CR14" s="592"/>
      <c r="CS14" s="592"/>
      <c r="CT14" s="592"/>
      <c r="CU14" s="592"/>
      <c r="CV14" s="592"/>
      <c r="CW14" s="592"/>
      <c r="CX14" s="592"/>
      <c r="CY14" s="592"/>
      <c r="CZ14" s="592"/>
      <c r="DA14" s="627"/>
      <c r="DB14" s="90"/>
      <c r="DC14" s="90"/>
      <c r="DD14" s="90"/>
      <c r="DE14" s="94"/>
      <c r="DF14" s="94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</row>
    <row r="15" spans="1:256" x14ac:dyDescent="0.3">
      <c r="A15" s="606" t="s">
        <v>2</v>
      </c>
      <c r="B15" s="607"/>
      <c r="C15" s="607"/>
      <c r="D15" s="607"/>
      <c r="E15" s="607"/>
      <c r="F15" s="609" t="s">
        <v>116</v>
      </c>
      <c r="G15" s="60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09"/>
      <c r="X15" s="609"/>
      <c r="Y15" s="609"/>
      <c r="Z15" s="609"/>
      <c r="AA15" s="609"/>
      <c r="AB15" s="609"/>
      <c r="AC15" s="609"/>
      <c r="AD15" s="609"/>
      <c r="AE15" s="609"/>
      <c r="AF15" s="609"/>
      <c r="AG15" s="609"/>
      <c r="AH15" s="592">
        <v>21</v>
      </c>
      <c r="AI15" s="592"/>
      <c r="AJ15" s="592"/>
      <c r="AK15" s="592"/>
      <c r="AL15" s="592"/>
      <c r="AM15" s="592"/>
      <c r="AN15" s="592"/>
      <c r="AO15" s="592"/>
      <c r="AP15" s="592"/>
      <c r="AQ15" s="592"/>
      <c r="AR15" s="592"/>
      <c r="AS15" s="592"/>
      <c r="AT15" s="592">
        <v>7</v>
      </c>
      <c r="AU15" s="592"/>
      <c r="AV15" s="592"/>
      <c r="AW15" s="592"/>
      <c r="AX15" s="592"/>
      <c r="AY15" s="592"/>
      <c r="AZ15" s="592"/>
      <c r="BA15" s="592"/>
      <c r="BB15" s="592"/>
      <c r="BC15" s="592"/>
      <c r="BD15" s="592"/>
      <c r="BE15" s="592"/>
      <c r="BF15" s="592">
        <v>0</v>
      </c>
      <c r="BG15" s="592"/>
      <c r="BH15" s="592"/>
      <c r="BI15" s="592"/>
      <c r="BJ15" s="592"/>
      <c r="BK15" s="592"/>
      <c r="BL15" s="592"/>
      <c r="BM15" s="592"/>
      <c r="BN15" s="592"/>
      <c r="BO15" s="592"/>
      <c r="BP15" s="592"/>
      <c r="BQ15" s="592"/>
      <c r="BR15" s="592">
        <v>4722.7299999999996</v>
      </c>
      <c r="BS15" s="592"/>
      <c r="BT15" s="592"/>
      <c r="BU15" s="592"/>
      <c r="BV15" s="592"/>
      <c r="BW15" s="592"/>
      <c r="BX15" s="592"/>
      <c r="BY15" s="592"/>
      <c r="BZ15" s="592"/>
      <c r="CA15" s="592"/>
      <c r="CB15" s="592"/>
      <c r="CC15" s="592"/>
      <c r="CD15" s="592">
        <f>1840</f>
        <v>1840</v>
      </c>
      <c r="CE15" s="592"/>
      <c r="CF15" s="592"/>
      <c r="CG15" s="592"/>
      <c r="CH15" s="592"/>
      <c r="CI15" s="592"/>
      <c r="CJ15" s="592"/>
      <c r="CK15" s="592"/>
      <c r="CL15" s="592"/>
      <c r="CM15" s="592"/>
      <c r="CN15" s="592"/>
      <c r="CO15" s="592"/>
      <c r="CP15" s="592">
        <v>0</v>
      </c>
      <c r="CQ15" s="592"/>
      <c r="CR15" s="592"/>
      <c r="CS15" s="592"/>
      <c r="CT15" s="592"/>
      <c r="CU15" s="592"/>
      <c r="CV15" s="592"/>
      <c r="CW15" s="592"/>
      <c r="CX15" s="592"/>
      <c r="CY15" s="592"/>
      <c r="CZ15" s="592"/>
      <c r="DA15" s="627"/>
      <c r="DB15" s="90"/>
      <c r="DC15" s="90"/>
      <c r="DD15" s="90"/>
      <c r="DE15" s="94"/>
      <c r="DF15" s="94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56" ht="30.75" customHeight="1" x14ac:dyDescent="0.3">
      <c r="A16" s="606"/>
      <c r="B16" s="607"/>
      <c r="C16" s="607"/>
      <c r="D16" s="607"/>
      <c r="E16" s="607"/>
      <c r="F16" s="608" t="s">
        <v>363</v>
      </c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592">
        <v>0</v>
      </c>
      <c r="AI16" s="592"/>
      <c r="AJ16" s="592"/>
      <c r="AK16" s="592"/>
      <c r="AL16" s="592"/>
      <c r="AM16" s="592"/>
      <c r="AN16" s="592"/>
      <c r="AO16" s="592"/>
      <c r="AP16" s="592"/>
      <c r="AQ16" s="592"/>
      <c r="AR16" s="592"/>
      <c r="AS16" s="592"/>
      <c r="AT16" s="592">
        <v>0</v>
      </c>
      <c r="AU16" s="592"/>
      <c r="AV16" s="592"/>
      <c r="AW16" s="592"/>
      <c r="AX16" s="592"/>
      <c r="AY16" s="592"/>
      <c r="AZ16" s="592"/>
      <c r="BA16" s="592"/>
      <c r="BB16" s="592"/>
      <c r="BC16" s="592"/>
      <c r="BD16" s="592"/>
      <c r="BE16" s="592"/>
      <c r="BF16" s="592">
        <v>0</v>
      </c>
      <c r="BG16" s="592"/>
      <c r="BH16" s="592"/>
      <c r="BI16" s="592"/>
      <c r="BJ16" s="592"/>
      <c r="BK16" s="592"/>
      <c r="BL16" s="592"/>
      <c r="BM16" s="592"/>
      <c r="BN16" s="592"/>
      <c r="BO16" s="592"/>
      <c r="BP16" s="592"/>
      <c r="BQ16" s="592"/>
      <c r="BR16" s="592">
        <v>0</v>
      </c>
      <c r="BS16" s="592"/>
      <c r="BT16" s="592"/>
      <c r="BU16" s="592"/>
      <c r="BV16" s="592"/>
      <c r="BW16" s="592"/>
      <c r="BX16" s="592"/>
      <c r="BY16" s="592"/>
      <c r="BZ16" s="592"/>
      <c r="CA16" s="592"/>
      <c r="CB16" s="592"/>
      <c r="CC16" s="592"/>
      <c r="CD16" s="592">
        <v>0</v>
      </c>
      <c r="CE16" s="592"/>
      <c r="CF16" s="592"/>
      <c r="CG16" s="592"/>
      <c r="CH16" s="592"/>
      <c r="CI16" s="592"/>
      <c r="CJ16" s="592"/>
      <c r="CK16" s="592"/>
      <c r="CL16" s="592"/>
      <c r="CM16" s="592"/>
      <c r="CN16" s="592"/>
      <c r="CO16" s="592"/>
      <c r="CP16" s="592">
        <v>0</v>
      </c>
      <c r="CQ16" s="592"/>
      <c r="CR16" s="592"/>
      <c r="CS16" s="592"/>
      <c r="CT16" s="592"/>
      <c r="CU16" s="592"/>
      <c r="CV16" s="592"/>
      <c r="CW16" s="592"/>
      <c r="CX16" s="592"/>
      <c r="CY16" s="592"/>
      <c r="CZ16" s="592"/>
      <c r="DA16" s="627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</row>
    <row r="17" spans="1:256" x14ac:dyDescent="0.3">
      <c r="A17" s="606" t="s">
        <v>3</v>
      </c>
      <c r="B17" s="607"/>
      <c r="C17" s="607"/>
      <c r="D17" s="607"/>
      <c r="E17" s="607"/>
      <c r="F17" s="609" t="s">
        <v>364</v>
      </c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609"/>
      <c r="W17" s="609"/>
      <c r="X17" s="609"/>
      <c r="Y17" s="609"/>
      <c r="Z17" s="609"/>
      <c r="AA17" s="609"/>
      <c r="AB17" s="609"/>
      <c r="AC17" s="609"/>
      <c r="AD17" s="609"/>
      <c r="AE17" s="609"/>
      <c r="AF17" s="609"/>
      <c r="AG17" s="609"/>
      <c r="AH17" s="592">
        <v>0</v>
      </c>
      <c r="AI17" s="592"/>
      <c r="AJ17" s="592"/>
      <c r="AK17" s="592"/>
      <c r="AL17" s="592"/>
      <c r="AM17" s="592"/>
      <c r="AN17" s="592"/>
      <c r="AO17" s="592"/>
      <c r="AP17" s="592"/>
      <c r="AQ17" s="592"/>
      <c r="AR17" s="592"/>
      <c r="AS17" s="592"/>
      <c r="AT17" s="592">
        <v>4</v>
      </c>
      <c r="AU17" s="592"/>
      <c r="AV17" s="592"/>
      <c r="AW17" s="592"/>
      <c r="AX17" s="592"/>
      <c r="AY17" s="592"/>
      <c r="AZ17" s="592"/>
      <c r="BA17" s="592"/>
      <c r="BB17" s="592"/>
      <c r="BC17" s="592"/>
      <c r="BD17" s="592"/>
      <c r="BE17" s="592"/>
      <c r="BF17" s="592">
        <v>0</v>
      </c>
      <c r="BG17" s="592"/>
      <c r="BH17" s="592"/>
      <c r="BI17" s="592"/>
      <c r="BJ17" s="592"/>
      <c r="BK17" s="592"/>
      <c r="BL17" s="592"/>
      <c r="BM17" s="592"/>
      <c r="BN17" s="592"/>
      <c r="BO17" s="592"/>
      <c r="BP17" s="592"/>
      <c r="BQ17" s="592"/>
      <c r="BR17" s="592">
        <v>0</v>
      </c>
      <c r="BS17" s="592"/>
      <c r="BT17" s="592"/>
      <c r="BU17" s="592"/>
      <c r="BV17" s="592"/>
      <c r="BW17" s="592"/>
      <c r="BX17" s="592"/>
      <c r="BY17" s="592"/>
      <c r="BZ17" s="592"/>
      <c r="CA17" s="592"/>
      <c r="CB17" s="592"/>
      <c r="CC17" s="592"/>
      <c r="CD17" s="592">
        <f>4456</f>
        <v>4456</v>
      </c>
      <c r="CE17" s="592"/>
      <c r="CF17" s="592"/>
      <c r="CG17" s="592"/>
      <c r="CH17" s="592"/>
      <c r="CI17" s="592"/>
      <c r="CJ17" s="592"/>
      <c r="CK17" s="592"/>
      <c r="CL17" s="592"/>
      <c r="CM17" s="592"/>
      <c r="CN17" s="592"/>
      <c r="CO17" s="592"/>
      <c r="CP17" s="592">
        <v>0</v>
      </c>
      <c r="CQ17" s="592"/>
      <c r="CR17" s="592"/>
      <c r="CS17" s="592"/>
      <c r="CT17" s="592"/>
      <c r="CU17" s="592"/>
      <c r="CV17" s="592"/>
      <c r="CW17" s="592"/>
      <c r="CX17" s="592"/>
      <c r="CY17" s="592"/>
      <c r="CZ17" s="592"/>
      <c r="DA17" s="627"/>
      <c r="DB17" s="90"/>
      <c r="DC17" s="90"/>
      <c r="DD17" s="90"/>
      <c r="DE17" s="94"/>
      <c r="DF17" s="94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</row>
    <row r="18" spans="1:256" ht="46.5" customHeight="1" thickBot="1" x14ac:dyDescent="0.35">
      <c r="A18" s="637"/>
      <c r="B18" s="638"/>
      <c r="C18" s="638"/>
      <c r="D18" s="638"/>
      <c r="E18" s="638"/>
      <c r="F18" s="639" t="s">
        <v>363</v>
      </c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  <c r="AA18" s="639"/>
      <c r="AB18" s="639"/>
      <c r="AC18" s="639"/>
      <c r="AD18" s="639"/>
      <c r="AE18" s="639"/>
      <c r="AF18" s="639"/>
      <c r="AG18" s="639"/>
      <c r="AH18" s="628">
        <v>0</v>
      </c>
      <c r="AI18" s="628"/>
      <c r="AJ18" s="628"/>
      <c r="AK18" s="628"/>
      <c r="AL18" s="628"/>
      <c r="AM18" s="628"/>
      <c r="AN18" s="628"/>
      <c r="AO18" s="628"/>
      <c r="AP18" s="628"/>
      <c r="AQ18" s="628"/>
      <c r="AR18" s="628"/>
      <c r="AS18" s="628"/>
      <c r="AT18" s="628">
        <v>0</v>
      </c>
      <c r="AU18" s="628"/>
      <c r="AV18" s="628"/>
      <c r="AW18" s="628"/>
      <c r="AX18" s="628"/>
      <c r="AY18" s="628"/>
      <c r="AZ18" s="628"/>
      <c r="BA18" s="628"/>
      <c r="BB18" s="628"/>
      <c r="BC18" s="628"/>
      <c r="BD18" s="628"/>
      <c r="BE18" s="628"/>
      <c r="BF18" s="628">
        <v>0</v>
      </c>
      <c r="BG18" s="628"/>
      <c r="BH18" s="628"/>
      <c r="BI18" s="628"/>
      <c r="BJ18" s="628"/>
      <c r="BK18" s="628"/>
      <c r="BL18" s="628"/>
      <c r="BM18" s="628"/>
      <c r="BN18" s="628"/>
      <c r="BO18" s="628"/>
      <c r="BP18" s="628"/>
      <c r="BQ18" s="628"/>
      <c r="BR18" s="628">
        <v>0</v>
      </c>
      <c r="BS18" s="628"/>
      <c r="BT18" s="628"/>
      <c r="BU18" s="628"/>
      <c r="BV18" s="628"/>
      <c r="BW18" s="628"/>
      <c r="BX18" s="628"/>
      <c r="BY18" s="628"/>
      <c r="BZ18" s="628"/>
      <c r="CA18" s="628"/>
      <c r="CB18" s="628"/>
      <c r="CC18" s="628"/>
      <c r="CD18" s="628">
        <v>0</v>
      </c>
      <c r="CE18" s="628"/>
      <c r="CF18" s="628"/>
      <c r="CG18" s="628"/>
      <c r="CH18" s="628"/>
      <c r="CI18" s="628"/>
      <c r="CJ18" s="628"/>
      <c r="CK18" s="628"/>
      <c r="CL18" s="628"/>
      <c r="CM18" s="628"/>
      <c r="CN18" s="628"/>
      <c r="CO18" s="628"/>
      <c r="CP18" s="628">
        <v>0</v>
      </c>
      <c r="CQ18" s="628"/>
      <c r="CR18" s="628"/>
      <c r="CS18" s="628"/>
      <c r="CT18" s="628"/>
      <c r="CU18" s="628"/>
      <c r="CV18" s="628"/>
      <c r="CW18" s="628"/>
      <c r="CX18" s="628"/>
      <c r="CY18" s="628"/>
      <c r="CZ18" s="628"/>
      <c r="DA18" s="631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  <c r="IV18" s="90"/>
    </row>
    <row r="19" spans="1:256" ht="39.75" customHeight="1" thickBot="1" x14ac:dyDescent="0.35">
      <c r="A19" s="632" t="s">
        <v>4</v>
      </c>
      <c r="B19" s="633"/>
      <c r="C19" s="633"/>
      <c r="D19" s="633"/>
      <c r="E19" s="633"/>
      <c r="F19" s="634" t="s">
        <v>370</v>
      </c>
      <c r="G19" s="635"/>
      <c r="H19" s="635"/>
      <c r="I19" s="635"/>
      <c r="J19" s="635"/>
      <c r="K19" s="635"/>
      <c r="L19" s="635"/>
      <c r="M19" s="635"/>
      <c r="N19" s="635"/>
      <c r="O19" s="635"/>
      <c r="P19" s="635"/>
      <c r="Q19" s="635"/>
      <c r="R19" s="635"/>
      <c r="S19" s="635"/>
      <c r="T19" s="635"/>
      <c r="U19" s="635"/>
      <c r="V19" s="635"/>
      <c r="W19" s="635"/>
      <c r="X19" s="635"/>
      <c r="Y19" s="635"/>
      <c r="Z19" s="635"/>
      <c r="AA19" s="635"/>
      <c r="AB19" s="635"/>
      <c r="AC19" s="635"/>
      <c r="AD19" s="635"/>
      <c r="AE19" s="635"/>
      <c r="AF19" s="635"/>
      <c r="AG19" s="636"/>
      <c r="AH19" s="629">
        <f>AH11+AH13+AH15+AH17</f>
        <v>662</v>
      </c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>
        <f>AT11+AT13+AT15+AT17</f>
        <v>16</v>
      </c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>
        <f>BF11+BF13+BF15+BF17</f>
        <v>0</v>
      </c>
      <c r="BG19" s="629"/>
      <c r="BH19" s="629"/>
      <c r="BI19" s="629"/>
      <c r="BJ19" s="629"/>
      <c r="BK19" s="629"/>
      <c r="BL19" s="629"/>
      <c r="BM19" s="629"/>
      <c r="BN19" s="629"/>
      <c r="BO19" s="629"/>
      <c r="BP19" s="629"/>
      <c r="BQ19" s="629"/>
      <c r="BR19" s="629">
        <f>BR11+BR13+BR15+BR17</f>
        <v>21486.719999999998</v>
      </c>
      <c r="BS19" s="629"/>
      <c r="BT19" s="629"/>
      <c r="BU19" s="629"/>
      <c r="BV19" s="629"/>
      <c r="BW19" s="629"/>
      <c r="BX19" s="629"/>
      <c r="BY19" s="629"/>
      <c r="BZ19" s="629"/>
      <c r="CA19" s="629"/>
      <c r="CB19" s="629"/>
      <c r="CC19" s="629"/>
      <c r="CD19" s="629">
        <f>CD11+CD13+CD15+CD17</f>
        <v>6886</v>
      </c>
      <c r="CE19" s="629"/>
      <c r="CF19" s="629"/>
      <c r="CG19" s="629"/>
      <c r="CH19" s="629"/>
      <c r="CI19" s="629"/>
      <c r="CJ19" s="629"/>
      <c r="CK19" s="629"/>
      <c r="CL19" s="629"/>
      <c r="CM19" s="629"/>
      <c r="CN19" s="629"/>
      <c r="CO19" s="629"/>
      <c r="CP19" s="629">
        <f>CP11+CP13+CP15+CP17</f>
        <v>0</v>
      </c>
      <c r="CQ19" s="629"/>
      <c r="CR19" s="629"/>
      <c r="CS19" s="629"/>
      <c r="CT19" s="629"/>
      <c r="CU19" s="629"/>
      <c r="CV19" s="629"/>
      <c r="CW19" s="629"/>
      <c r="CX19" s="629"/>
      <c r="CY19" s="629"/>
      <c r="CZ19" s="629"/>
      <c r="DA19" s="63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</row>
    <row r="20" spans="1:256" x14ac:dyDescent="0.3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</row>
    <row r="21" spans="1:256" x14ac:dyDescent="0.3">
      <c r="A21" s="622" t="s">
        <v>449</v>
      </c>
      <c r="B21" s="622"/>
      <c r="C21" s="622"/>
      <c r="D21" s="622"/>
      <c r="E21" s="622"/>
      <c r="F21" s="622"/>
      <c r="G21" s="622"/>
      <c r="H21" s="622"/>
      <c r="I21" s="622"/>
      <c r="J21" s="622"/>
      <c r="K21" s="622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  <c r="AD21" s="622"/>
      <c r="AE21" s="622"/>
      <c r="AF21" s="622"/>
      <c r="AG21" s="622"/>
      <c r="AH21" s="622"/>
      <c r="AI21" s="622"/>
      <c r="AJ21" s="622"/>
      <c r="AK21" s="622"/>
      <c r="AL21" s="622"/>
      <c r="AM21" s="622"/>
      <c r="AN21" s="622"/>
      <c r="AO21" s="622"/>
      <c r="AP21" s="622"/>
      <c r="AQ21" s="622"/>
      <c r="AR21" s="622"/>
      <c r="AS21" s="622"/>
      <c r="AT21" s="622"/>
      <c r="AU21" s="622"/>
      <c r="AV21" s="622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  <c r="BV21" s="622"/>
      <c r="BW21" s="622"/>
      <c r="BX21" s="622"/>
      <c r="BY21" s="622"/>
      <c r="BZ21" s="622"/>
      <c r="CA21" s="622"/>
      <c r="CB21" s="622"/>
      <c r="CC21" s="622"/>
      <c r="CD21" s="622"/>
      <c r="CE21" s="622"/>
      <c r="CF21" s="622"/>
      <c r="CG21" s="622"/>
      <c r="CH21" s="622"/>
      <c r="CI21" s="622"/>
      <c r="CJ21" s="622"/>
      <c r="CK21" s="622"/>
      <c r="CL21" s="622"/>
      <c r="CM21" s="622"/>
      <c r="CN21" s="622"/>
      <c r="CO21" s="622"/>
      <c r="CP21" s="622"/>
      <c r="CQ21" s="622"/>
      <c r="CR21" s="622"/>
      <c r="CS21" s="622"/>
      <c r="CT21" s="622"/>
      <c r="CU21" s="622"/>
      <c r="CV21" s="622"/>
      <c r="CW21" s="622"/>
      <c r="CX21" s="622"/>
      <c r="CY21" s="622"/>
      <c r="CZ21" s="622"/>
      <c r="DA21" s="622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</row>
    <row r="22" spans="1:256" ht="65.25" customHeight="1" x14ac:dyDescent="0.3">
      <c r="A22" s="623" t="s">
        <v>450</v>
      </c>
      <c r="B22" s="623"/>
      <c r="C22" s="623"/>
      <c r="D22" s="623"/>
      <c r="E22" s="623"/>
      <c r="F22" s="623"/>
      <c r="G22" s="623"/>
      <c r="H22" s="623"/>
      <c r="I22" s="623"/>
      <c r="J22" s="623"/>
      <c r="K22" s="623"/>
      <c r="L22" s="623"/>
      <c r="M22" s="623"/>
      <c r="N22" s="623"/>
      <c r="O22" s="623"/>
      <c r="P22" s="623"/>
      <c r="Q22" s="623"/>
      <c r="R22" s="623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  <c r="AR22" s="623"/>
      <c r="AS22" s="623"/>
      <c r="AT22" s="623"/>
      <c r="AU22" s="623"/>
      <c r="AV22" s="623"/>
      <c r="AW22" s="623"/>
      <c r="AX22" s="623"/>
      <c r="AY22" s="623"/>
      <c r="AZ22" s="623"/>
      <c r="BA22" s="623"/>
      <c r="BB22" s="623"/>
      <c r="BC22" s="623"/>
      <c r="BD22" s="623"/>
      <c r="BE22" s="623"/>
      <c r="BF22" s="623"/>
      <c r="BG22" s="623"/>
      <c r="BH22" s="623"/>
      <c r="BI22" s="623"/>
      <c r="BJ22" s="623"/>
      <c r="BK22" s="623"/>
      <c r="BL22" s="623"/>
      <c r="BM22" s="623"/>
      <c r="BN22" s="623"/>
      <c r="BO22" s="623"/>
      <c r="BP22" s="623"/>
      <c r="BQ22" s="623"/>
      <c r="BR22" s="623"/>
      <c r="BS22" s="623"/>
      <c r="BT22" s="623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23"/>
      <c r="CF22" s="623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23"/>
      <c r="CR22" s="623"/>
      <c r="CS22" s="623"/>
      <c r="CT22" s="623"/>
      <c r="CU22" s="623"/>
      <c r="CV22" s="623"/>
      <c r="CW22" s="623"/>
      <c r="CX22" s="623"/>
      <c r="CY22" s="623"/>
      <c r="CZ22" s="623"/>
      <c r="DA22" s="623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</row>
  </sheetData>
  <mergeCells count="88">
    <mergeCell ref="A21:DA21"/>
    <mergeCell ref="A22:DA22"/>
    <mergeCell ref="BQ1:DA1"/>
    <mergeCell ref="A19:E19"/>
    <mergeCell ref="F19:AG19"/>
    <mergeCell ref="AH19:AS19"/>
    <mergeCell ref="AT19:BE19"/>
    <mergeCell ref="BF19:BQ19"/>
    <mergeCell ref="BR19:CC19"/>
    <mergeCell ref="CD17:CO17"/>
    <mergeCell ref="CP17:DA17"/>
    <mergeCell ref="A18:E18"/>
    <mergeCell ref="F18:AG18"/>
    <mergeCell ref="AH18:AS18"/>
    <mergeCell ref="AT18:BE18"/>
    <mergeCell ref="BF18:BQ18"/>
    <mergeCell ref="BR18:CC18"/>
    <mergeCell ref="CD18:CO18"/>
    <mergeCell ref="CD19:CO19"/>
    <mergeCell ref="CP19:DA19"/>
    <mergeCell ref="CP18:DA18"/>
    <mergeCell ref="A17:E17"/>
    <mergeCell ref="F17:AG17"/>
    <mergeCell ref="AH17:AS17"/>
    <mergeCell ref="AT17:BE17"/>
    <mergeCell ref="BF17:BQ17"/>
    <mergeCell ref="BR17:CC17"/>
    <mergeCell ref="BR15:CC15"/>
    <mergeCell ref="CD15:CO15"/>
    <mergeCell ref="CP15:DA15"/>
    <mergeCell ref="A16:E16"/>
    <mergeCell ref="F16:AG16"/>
    <mergeCell ref="AH16:AS16"/>
    <mergeCell ref="AT16:BE16"/>
    <mergeCell ref="BF16:BQ16"/>
    <mergeCell ref="BR16:CC16"/>
    <mergeCell ref="CD16:CO16"/>
    <mergeCell ref="CP16:DA16"/>
    <mergeCell ref="A15:E15"/>
    <mergeCell ref="F15:AG15"/>
    <mergeCell ref="AH15:AS15"/>
    <mergeCell ref="AT15:BE15"/>
    <mergeCell ref="BF15:BQ15"/>
    <mergeCell ref="BR13:CC13"/>
    <mergeCell ref="CD13:CO13"/>
    <mergeCell ref="CP13:DA13"/>
    <mergeCell ref="A14:E14"/>
    <mergeCell ref="F14:AG14"/>
    <mergeCell ref="AH14:AS14"/>
    <mergeCell ref="AT14:BE14"/>
    <mergeCell ref="BF14:BQ14"/>
    <mergeCell ref="BR14:CC14"/>
    <mergeCell ref="CD14:CO14"/>
    <mergeCell ref="CP14:DA14"/>
    <mergeCell ref="A13:E13"/>
    <mergeCell ref="F13:AG13"/>
    <mergeCell ref="AH13:AS13"/>
    <mergeCell ref="AT13:BE13"/>
    <mergeCell ref="BF13:BQ13"/>
    <mergeCell ref="BR11:CC11"/>
    <mergeCell ref="CD11:CO11"/>
    <mergeCell ref="CP11:DA11"/>
    <mergeCell ref="A12:E12"/>
    <mergeCell ref="F12:AG12"/>
    <mergeCell ref="AH12:AS12"/>
    <mergeCell ref="AT12:BE12"/>
    <mergeCell ref="BF12:BQ12"/>
    <mergeCell ref="BR12:CC12"/>
    <mergeCell ref="CD12:CO12"/>
    <mergeCell ref="CP12:DA12"/>
    <mergeCell ref="A11:E11"/>
    <mergeCell ref="F11:AG11"/>
    <mergeCell ref="AH11:AS11"/>
    <mergeCell ref="AT11:BE11"/>
    <mergeCell ref="BF11:BQ11"/>
    <mergeCell ref="BQ2:DA2"/>
    <mergeCell ref="BQ3:DA3"/>
    <mergeCell ref="A6:DA6"/>
    <mergeCell ref="A7:DA7"/>
    <mergeCell ref="A9:AG10"/>
    <mergeCell ref="AH9:BQ9"/>
    <mergeCell ref="BR9:DA9"/>
    <mergeCell ref="AH10:AS10"/>
    <mergeCell ref="AT10:BE10"/>
    <mergeCell ref="BF10:BQ10"/>
    <mergeCell ref="BR10:CC10"/>
    <mergeCell ref="CD10:CO10"/>
    <mergeCell ref="CP10:DA10"/>
  </mergeCells>
  <pageMargins left="0.7" right="0.7" top="0.75" bottom="0.75" header="0.3" footer="0.3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88"/>
  <sheetViews>
    <sheetView view="pageBreakPreview" zoomScale="60" zoomScaleNormal="70" workbookViewId="0">
      <selection activeCell="A6" sqref="A6"/>
    </sheetView>
  </sheetViews>
  <sheetFormatPr defaultColWidth="9.109375" defaultRowHeight="15.6" x14ac:dyDescent="0.3"/>
  <cols>
    <col min="1" max="1" width="14.33203125" style="108" bestFit="1" customWidth="1"/>
    <col min="2" max="2" width="92.5546875" style="107" customWidth="1"/>
    <col min="3" max="3" width="10.44140625" style="108" bestFit="1" customWidth="1"/>
    <col min="4" max="4" width="13.5546875" style="108" bestFit="1" customWidth="1"/>
    <col min="5" max="5" width="16.5546875" style="108" customWidth="1"/>
    <col min="6" max="6" width="23.44140625" style="108" customWidth="1"/>
    <col min="7" max="7" width="18.44140625" style="108" customWidth="1"/>
    <col min="8" max="8" width="53.6640625" style="109" customWidth="1"/>
    <col min="9" max="9" width="81.109375" style="109" customWidth="1"/>
    <col min="10" max="10" width="60.109375" style="109" customWidth="1"/>
    <col min="11" max="11" width="23.5546875" style="109" customWidth="1"/>
    <col min="12" max="12" width="81.109375" style="109" customWidth="1"/>
    <col min="13" max="13" width="62.109375" style="151" customWidth="1"/>
    <col min="14" max="14" width="46.88671875" style="116" customWidth="1"/>
    <col min="15" max="15" width="35.44140625" style="116" customWidth="1"/>
    <col min="16" max="16384" width="9.109375" style="109"/>
  </cols>
  <sheetData>
    <row r="1" spans="1:15" x14ac:dyDescent="0.3">
      <c r="A1" s="641" t="s">
        <v>451</v>
      </c>
      <c r="B1" s="641"/>
      <c r="C1" s="641"/>
      <c r="D1" s="641"/>
      <c r="E1" s="641"/>
      <c r="F1" s="641"/>
      <c r="G1" s="641"/>
      <c r="M1" s="109"/>
      <c r="N1" s="109"/>
      <c r="O1" s="109"/>
    </row>
    <row r="2" spans="1:15" ht="94.5" customHeight="1" x14ac:dyDescent="0.3">
      <c r="A2" s="641" t="s">
        <v>1363</v>
      </c>
      <c r="B2" s="641"/>
      <c r="C2" s="641"/>
      <c r="D2" s="641"/>
      <c r="E2" s="641"/>
      <c r="F2" s="641"/>
      <c r="G2" s="641"/>
      <c r="M2" s="109"/>
      <c r="N2" s="109"/>
      <c r="O2" s="109"/>
    </row>
    <row r="3" spans="1:15" ht="74.25" customHeight="1" x14ac:dyDescent="0.3">
      <c r="A3" s="642" t="s">
        <v>452</v>
      </c>
      <c r="B3" s="642"/>
      <c r="C3" s="642"/>
      <c r="D3" s="642"/>
      <c r="E3" s="642"/>
      <c r="F3" s="642"/>
      <c r="G3" s="642"/>
      <c r="M3" s="109"/>
      <c r="N3" s="109"/>
      <c r="O3" s="109"/>
    </row>
    <row r="4" spans="1:15" x14ac:dyDescent="0.3">
      <c r="A4" s="643" t="s">
        <v>453</v>
      </c>
      <c r="B4" s="643"/>
      <c r="C4" s="643"/>
      <c r="D4" s="643"/>
      <c r="E4" s="643"/>
      <c r="F4" s="643"/>
      <c r="G4" s="643"/>
      <c r="M4" s="109"/>
      <c r="N4" s="109"/>
      <c r="O4" s="109"/>
    </row>
    <row r="5" spans="1:15" ht="21.6" thickBot="1" x14ac:dyDescent="0.35">
      <c r="A5" s="640" t="s">
        <v>26</v>
      </c>
      <c r="B5" s="640"/>
      <c r="C5" s="640"/>
      <c r="D5" s="640"/>
      <c r="E5" s="640"/>
      <c r="F5" s="640"/>
      <c r="G5" s="640"/>
      <c r="M5" s="109"/>
      <c r="N5" s="109"/>
      <c r="O5" s="109"/>
    </row>
    <row r="6" spans="1:15" ht="187.8" thickBot="1" x14ac:dyDescent="0.35">
      <c r="A6" s="110" t="s">
        <v>34</v>
      </c>
      <c r="B6" s="111" t="s">
        <v>35</v>
      </c>
      <c r="C6" s="110" t="s">
        <v>36</v>
      </c>
      <c r="D6" s="112" t="s">
        <v>37</v>
      </c>
      <c r="E6" s="113" t="s">
        <v>454</v>
      </c>
      <c r="F6" s="113" t="s">
        <v>455</v>
      </c>
      <c r="G6" s="113" t="s">
        <v>456</v>
      </c>
      <c r="H6" s="114"/>
      <c r="I6" s="114"/>
      <c r="J6" s="114"/>
      <c r="K6" s="114"/>
      <c r="L6" s="114"/>
      <c r="M6" s="114"/>
      <c r="N6" s="114"/>
      <c r="O6" s="114"/>
    </row>
    <row r="7" spans="1:15" s="116" customFormat="1" ht="16.2" thickBot="1" x14ac:dyDescent="0.35">
      <c r="A7" s="110">
        <v>1</v>
      </c>
      <c r="B7" s="111">
        <v>2</v>
      </c>
      <c r="C7" s="110">
        <v>3</v>
      </c>
      <c r="D7" s="112">
        <v>4</v>
      </c>
      <c r="E7" s="113">
        <v>5</v>
      </c>
      <c r="F7" s="113">
        <v>6</v>
      </c>
      <c r="G7" s="113">
        <v>7</v>
      </c>
      <c r="H7" s="115"/>
      <c r="I7" s="115"/>
      <c r="J7" s="115"/>
      <c r="K7" s="115"/>
      <c r="L7" s="115"/>
      <c r="M7" s="115"/>
      <c r="N7" s="115"/>
      <c r="O7" s="115"/>
    </row>
    <row r="8" spans="1:15" s="122" customFormat="1" ht="24" thickBot="1" x14ac:dyDescent="0.5">
      <c r="A8" s="117" t="s">
        <v>0</v>
      </c>
      <c r="B8" s="118" t="s">
        <v>41</v>
      </c>
      <c r="C8" s="119">
        <f>$C$163</f>
        <v>2018</v>
      </c>
      <c r="D8" s="120" t="s">
        <v>24</v>
      </c>
      <c r="E8" s="121" t="s">
        <v>24</v>
      </c>
      <c r="F8" s="121" t="s">
        <v>24</v>
      </c>
      <c r="G8" s="121" t="s">
        <v>24</v>
      </c>
    </row>
    <row r="9" spans="1:15" ht="36.6" thickBot="1" x14ac:dyDescent="0.35">
      <c r="A9" s="123" t="s">
        <v>457</v>
      </c>
      <c r="B9" s="124" t="s">
        <v>458</v>
      </c>
      <c r="C9" s="125">
        <v>2018</v>
      </c>
      <c r="D9" s="125" t="s">
        <v>459</v>
      </c>
      <c r="E9" s="126">
        <f>SUM(E10:E257)</f>
        <v>18848.766667</v>
      </c>
      <c r="F9" s="126">
        <f>SUM(F10:F257)</f>
        <v>3163.5999999999995</v>
      </c>
      <c r="G9" s="126">
        <f>SUM(G10:G257)</f>
        <v>26068.701660999992</v>
      </c>
      <c r="H9" s="114"/>
      <c r="I9" s="114"/>
      <c r="J9" s="114"/>
      <c r="K9" s="114"/>
      <c r="L9" s="114"/>
      <c r="M9" s="114"/>
      <c r="N9" s="114"/>
      <c r="O9" s="114"/>
    </row>
    <row r="10" spans="1:15" x14ac:dyDescent="0.3">
      <c r="A10" s="127" t="s">
        <v>457</v>
      </c>
      <c r="B10" s="128" t="s">
        <v>460</v>
      </c>
      <c r="C10" s="129">
        <v>2018</v>
      </c>
      <c r="D10" s="129">
        <v>0.23</v>
      </c>
      <c r="E10" s="130">
        <v>22</v>
      </c>
      <c r="F10" s="130">
        <v>1</v>
      </c>
      <c r="G10" s="130">
        <v>68.264200000000002</v>
      </c>
      <c r="H10" s="114"/>
      <c r="I10" s="114"/>
      <c r="J10" s="114"/>
      <c r="K10" s="114"/>
      <c r="L10" s="114"/>
      <c r="M10" s="114"/>
      <c r="N10" s="114"/>
      <c r="O10" s="114"/>
    </row>
    <row r="11" spans="1:15" x14ac:dyDescent="0.3">
      <c r="A11" s="127" t="s">
        <v>457</v>
      </c>
      <c r="B11" s="128" t="s">
        <v>461</v>
      </c>
      <c r="C11" s="129">
        <v>2018</v>
      </c>
      <c r="D11" s="129">
        <v>0.23</v>
      </c>
      <c r="E11" s="130">
        <v>67</v>
      </c>
      <c r="F11" s="130">
        <v>1</v>
      </c>
      <c r="G11" s="130">
        <v>286.28332</v>
      </c>
      <c r="H11" s="114"/>
      <c r="I11" s="114"/>
      <c r="J11" s="114"/>
      <c r="K11" s="114"/>
      <c r="L11" s="114"/>
      <c r="M11" s="114"/>
      <c r="N11" s="114"/>
      <c r="O11" s="114"/>
    </row>
    <row r="12" spans="1:15" x14ac:dyDescent="0.3">
      <c r="A12" s="127" t="s">
        <v>457</v>
      </c>
      <c r="B12" s="128" t="s">
        <v>462</v>
      </c>
      <c r="C12" s="129">
        <v>2018</v>
      </c>
      <c r="D12" s="129">
        <v>0.23</v>
      </c>
      <c r="E12" s="130">
        <v>22</v>
      </c>
      <c r="F12" s="130">
        <v>1</v>
      </c>
      <c r="G12" s="130">
        <v>38.747793000000001</v>
      </c>
      <c r="H12" s="114"/>
      <c r="I12" s="114"/>
      <c r="J12" s="114"/>
      <c r="K12" s="114"/>
      <c r="L12" s="114"/>
      <c r="M12" s="114"/>
      <c r="N12" s="114"/>
      <c r="O12" s="114"/>
    </row>
    <row r="13" spans="1:15" x14ac:dyDescent="0.3">
      <c r="A13" s="127" t="s">
        <v>457</v>
      </c>
      <c r="B13" s="128" t="s">
        <v>463</v>
      </c>
      <c r="C13" s="129">
        <v>2018</v>
      </c>
      <c r="D13" s="129">
        <v>0.23</v>
      </c>
      <c r="E13" s="130">
        <v>100</v>
      </c>
      <c r="F13" s="130">
        <v>1</v>
      </c>
      <c r="G13" s="130">
        <v>65.27628</v>
      </c>
      <c r="H13" s="114"/>
      <c r="I13" s="114"/>
      <c r="J13" s="114"/>
      <c r="K13" s="114"/>
      <c r="L13" s="114"/>
      <c r="M13" s="114"/>
      <c r="N13" s="114"/>
      <c r="O13" s="114"/>
    </row>
    <row r="14" spans="1:15" x14ac:dyDescent="0.3">
      <c r="A14" s="127" t="s">
        <v>457</v>
      </c>
      <c r="B14" s="128" t="s">
        <v>464</v>
      </c>
      <c r="C14" s="129">
        <v>2018</v>
      </c>
      <c r="D14" s="129">
        <v>0.23</v>
      </c>
      <c r="E14" s="130">
        <v>28</v>
      </c>
      <c r="F14" s="130">
        <v>1</v>
      </c>
      <c r="G14" s="130">
        <v>93.151929999999993</v>
      </c>
      <c r="H14" s="114"/>
      <c r="I14" s="114"/>
      <c r="J14" s="114"/>
      <c r="K14" s="114"/>
      <c r="L14" s="114"/>
      <c r="M14" s="114"/>
      <c r="N14" s="114"/>
      <c r="O14" s="114"/>
    </row>
    <row r="15" spans="1:15" x14ac:dyDescent="0.3">
      <c r="A15" s="127" t="s">
        <v>457</v>
      </c>
      <c r="B15" s="128" t="s">
        <v>465</v>
      </c>
      <c r="C15" s="129">
        <v>2018</v>
      </c>
      <c r="D15" s="129">
        <v>0.23</v>
      </c>
      <c r="E15" s="130">
        <v>77</v>
      </c>
      <c r="F15" s="130">
        <v>1</v>
      </c>
      <c r="G15" s="130">
        <v>88.409719999999993</v>
      </c>
      <c r="H15" s="114"/>
      <c r="I15" s="114"/>
      <c r="J15" s="114"/>
      <c r="K15" s="114"/>
      <c r="L15" s="114"/>
      <c r="M15" s="114"/>
      <c r="N15" s="114"/>
      <c r="O15" s="114"/>
    </row>
    <row r="16" spans="1:15" x14ac:dyDescent="0.3">
      <c r="A16" s="127" t="s">
        <v>457</v>
      </c>
      <c r="B16" s="128" t="s">
        <v>466</v>
      </c>
      <c r="C16" s="129">
        <v>2018</v>
      </c>
      <c r="D16" s="129">
        <v>0.23</v>
      </c>
      <c r="E16" s="130">
        <v>46</v>
      </c>
      <c r="F16" s="130">
        <v>1</v>
      </c>
      <c r="G16" s="130">
        <v>107.7196</v>
      </c>
      <c r="H16" s="114"/>
      <c r="I16" s="114"/>
      <c r="J16" s="114"/>
      <c r="K16" s="114"/>
      <c r="L16" s="114"/>
      <c r="M16" s="114"/>
      <c r="N16" s="114"/>
      <c r="O16" s="114"/>
    </row>
    <row r="17" spans="1:15" x14ac:dyDescent="0.3">
      <c r="A17" s="127" t="s">
        <v>457</v>
      </c>
      <c r="B17" s="128" t="s">
        <v>467</v>
      </c>
      <c r="C17" s="129">
        <v>2018</v>
      </c>
      <c r="D17" s="129">
        <v>0.23</v>
      </c>
      <c r="E17" s="130">
        <v>27</v>
      </c>
      <c r="F17" s="130">
        <v>1</v>
      </c>
      <c r="G17" s="130">
        <v>55.170070000000003</v>
      </c>
      <c r="H17" s="114"/>
      <c r="I17" s="114"/>
      <c r="J17" s="114"/>
      <c r="K17" s="114"/>
      <c r="L17" s="114"/>
      <c r="M17" s="114"/>
      <c r="N17" s="114"/>
      <c r="O17" s="114"/>
    </row>
    <row r="18" spans="1:15" x14ac:dyDescent="0.3">
      <c r="A18" s="127" t="s">
        <v>457</v>
      </c>
      <c r="B18" s="128" t="s">
        <v>468</v>
      </c>
      <c r="C18" s="129">
        <v>2018</v>
      </c>
      <c r="D18" s="129">
        <v>0.23</v>
      </c>
      <c r="E18" s="130">
        <v>41.5</v>
      </c>
      <c r="F18" s="130">
        <v>1</v>
      </c>
      <c r="G18" s="130">
        <v>99.0762</v>
      </c>
      <c r="H18" s="114"/>
      <c r="I18" s="114"/>
      <c r="J18" s="114"/>
      <c r="K18" s="114"/>
      <c r="L18" s="114"/>
      <c r="M18" s="114"/>
      <c r="N18" s="114"/>
      <c r="O18" s="114"/>
    </row>
    <row r="19" spans="1:15" ht="31.2" x14ac:dyDescent="0.3">
      <c r="A19" s="127" t="s">
        <v>457</v>
      </c>
      <c r="B19" s="128" t="s">
        <v>469</v>
      </c>
      <c r="C19" s="129">
        <v>2018</v>
      </c>
      <c r="D19" s="129">
        <v>0.4</v>
      </c>
      <c r="E19" s="130">
        <v>204</v>
      </c>
      <c r="F19" s="130">
        <v>15</v>
      </c>
      <c r="G19" s="130">
        <v>312.08190999999999</v>
      </c>
      <c r="H19" s="114"/>
      <c r="I19" s="114"/>
      <c r="J19" s="114"/>
      <c r="K19" s="114"/>
      <c r="L19" s="114"/>
      <c r="M19" s="114"/>
      <c r="N19" s="114"/>
      <c r="O19" s="114"/>
    </row>
    <row r="20" spans="1:15" x14ac:dyDescent="0.3">
      <c r="A20" s="127" t="s">
        <v>457</v>
      </c>
      <c r="B20" s="128" t="s">
        <v>470</v>
      </c>
      <c r="C20" s="129">
        <v>2018</v>
      </c>
      <c r="D20" s="129">
        <v>0.4</v>
      </c>
      <c r="E20" s="130">
        <v>185</v>
      </c>
      <c r="F20" s="130">
        <v>9</v>
      </c>
      <c r="G20" s="130">
        <v>221.09614999999999</v>
      </c>
      <c r="H20" s="114"/>
      <c r="I20" s="114"/>
      <c r="J20" s="114"/>
      <c r="K20" s="114"/>
      <c r="L20" s="114"/>
      <c r="M20" s="114"/>
      <c r="N20" s="114"/>
      <c r="O20" s="114"/>
    </row>
    <row r="21" spans="1:15" x14ac:dyDescent="0.3">
      <c r="A21" s="127" t="s">
        <v>457</v>
      </c>
      <c r="B21" s="128" t="s">
        <v>471</v>
      </c>
      <c r="C21" s="129">
        <v>2018</v>
      </c>
      <c r="D21" s="129">
        <v>0.4</v>
      </c>
      <c r="E21" s="130">
        <v>54</v>
      </c>
      <c r="F21" s="130">
        <v>30</v>
      </c>
      <c r="G21" s="130">
        <v>77.845330000000004</v>
      </c>
      <c r="H21" s="114"/>
      <c r="I21" s="114"/>
      <c r="J21" s="114"/>
      <c r="K21" s="114"/>
      <c r="L21" s="114"/>
      <c r="M21" s="114"/>
      <c r="N21" s="114"/>
      <c r="O21" s="114"/>
    </row>
    <row r="22" spans="1:15" x14ac:dyDescent="0.3">
      <c r="A22" s="127" t="s">
        <v>457</v>
      </c>
      <c r="B22" s="128" t="s">
        <v>472</v>
      </c>
      <c r="C22" s="129">
        <v>2018</v>
      </c>
      <c r="D22" s="129">
        <v>0.4</v>
      </c>
      <c r="E22" s="130">
        <v>95</v>
      </c>
      <c r="F22" s="130">
        <v>10</v>
      </c>
      <c r="G22" s="130">
        <v>43.433239999999998</v>
      </c>
      <c r="H22" s="114"/>
      <c r="I22" s="114"/>
      <c r="J22" s="114"/>
      <c r="K22" s="114"/>
      <c r="L22" s="114"/>
      <c r="M22" s="114"/>
      <c r="N22" s="114"/>
      <c r="O22" s="114"/>
    </row>
    <row r="23" spans="1:15" ht="31.2" x14ac:dyDescent="0.3">
      <c r="A23" s="127" t="s">
        <v>457</v>
      </c>
      <c r="B23" s="128" t="s">
        <v>473</v>
      </c>
      <c r="C23" s="129">
        <v>2018</v>
      </c>
      <c r="D23" s="129">
        <v>0.23</v>
      </c>
      <c r="E23" s="130">
        <v>72</v>
      </c>
      <c r="F23" s="130">
        <v>0.28000000000000003</v>
      </c>
      <c r="G23" s="130">
        <v>35.75121</v>
      </c>
      <c r="H23" s="114"/>
      <c r="I23" s="114"/>
      <c r="J23" s="114"/>
      <c r="K23" s="114"/>
      <c r="L23" s="114"/>
      <c r="M23" s="114"/>
      <c r="N23" s="114"/>
      <c r="O23" s="114"/>
    </row>
    <row r="24" spans="1:15" x14ac:dyDescent="0.3">
      <c r="A24" s="127" t="s">
        <v>457</v>
      </c>
      <c r="B24" s="128" t="s">
        <v>474</v>
      </c>
      <c r="C24" s="129">
        <v>2018</v>
      </c>
      <c r="D24" s="129">
        <v>0.4</v>
      </c>
      <c r="E24" s="130">
        <v>22</v>
      </c>
      <c r="F24" s="130">
        <v>15</v>
      </c>
      <c r="G24" s="130">
        <v>42.822119999999998</v>
      </c>
      <c r="H24" s="114"/>
      <c r="I24" s="114"/>
      <c r="J24" s="114"/>
      <c r="K24" s="114"/>
      <c r="L24" s="114"/>
      <c r="M24" s="114"/>
      <c r="N24" s="114"/>
      <c r="O24" s="114"/>
    </row>
    <row r="25" spans="1:15" x14ac:dyDescent="0.3">
      <c r="A25" s="127" t="s">
        <v>457</v>
      </c>
      <c r="B25" s="128" t="s">
        <v>475</v>
      </c>
      <c r="C25" s="129">
        <v>2018</v>
      </c>
      <c r="D25" s="129">
        <v>0.4</v>
      </c>
      <c r="E25" s="130">
        <v>21</v>
      </c>
      <c r="F25" s="130">
        <v>12</v>
      </c>
      <c r="G25" s="130">
        <v>31.996960000000001</v>
      </c>
      <c r="H25" s="114"/>
      <c r="I25" s="114"/>
      <c r="J25" s="114"/>
      <c r="K25" s="114"/>
      <c r="L25" s="114"/>
      <c r="M25" s="114"/>
      <c r="N25" s="114"/>
      <c r="O25" s="114"/>
    </row>
    <row r="26" spans="1:15" x14ac:dyDescent="0.3">
      <c r="A26" s="127" t="s">
        <v>457</v>
      </c>
      <c r="B26" s="128" t="s">
        <v>476</v>
      </c>
      <c r="C26" s="129">
        <v>2018</v>
      </c>
      <c r="D26" s="129">
        <v>0.4</v>
      </c>
      <c r="E26" s="130">
        <v>36</v>
      </c>
      <c r="F26" s="130">
        <v>12</v>
      </c>
      <c r="G26" s="130">
        <v>72.886499999999998</v>
      </c>
      <c r="H26" s="114"/>
      <c r="I26" s="114"/>
      <c r="J26" s="114"/>
      <c r="K26" s="114"/>
      <c r="L26" s="114"/>
      <c r="M26" s="114"/>
      <c r="N26" s="114"/>
      <c r="O26" s="114"/>
    </row>
    <row r="27" spans="1:15" x14ac:dyDescent="0.3">
      <c r="A27" s="127" t="s">
        <v>457</v>
      </c>
      <c r="B27" s="128" t="s">
        <v>477</v>
      </c>
      <c r="C27" s="129">
        <v>2018</v>
      </c>
      <c r="D27" s="129">
        <v>0.4</v>
      </c>
      <c r="E27" s="130">
        <v>34</v>
      </c>
      <c r="F27" s="130">
        <v>15</v>
      </c>
      <c r="G27" s="130">
        <v>153.6277</v>
      </c>
      <c r="H27" s="114"/>
      <c r="I27" s="114"/>
      <c r="J27" s="114"/>
      <c r="K27" s="114"/>
      <c r="L27" s="114"/>
      <c r="M27" s="114"/>
      <c r="N27" s="114"/>
      <c r="O27" s="114"/>
    </row>
    <row r="28" spans="1:15" x14ac:dyDescent="0.3">
      <c r="A28" s="127" t="s">
        <v>457</v>
      </c>
      <c r="B28" s="128" t="s">
        <v>478</v>
      </c>
      <c r="C28" s="129">
        <v>2018</v>
      </c>
      <c r="D28" s="129">
        <v>0.4</v>
      </c>
      <c r="E28" s="130">
        <v>19</v>
      </c>
      <c r="F28" s="130">
        <v>7</v>
      </c>
      <c r="G28" s="130">
        <v>29.65381</v>
      </c>
      <c r="H28" s="114"/>
      <c r="I28" s="114"/>
      <c r="J28" s="114"/>
      <c r="K28" s="114"/>
      <c r="L28" s="114"/>
      <c r="M28" s="114"/>
      <c r="N28" s="114"/>
      <c r="O28" s="114"/>
    </row>
    <row r="29" spans="1:15" x14ac:dyDescent="0.3">
      <c r="A29" s="127" t="s">
        <v>457</v>
      </c>
      <c r="B29" s="128" t="s">
        <v>479</v>
      </c>
      <c r="C29" s="129">
        <v>2018</v>
      </c>
      <c r="D29" s="129">
        <v>0.4</v>
      </c>
      <c r="E29" s="130">
        <v>47</v>
      </c>
      <c r="F29" s="130">
        <v>15</v>
      </c>
      <c r="G29" s="130">
        <v>107.62978</v>
      </c>
      <c r="H29" s="114"/>
      <c r="I29" s="114"/>
      <c r="J29" s="114"/>
      <c r="K29" s="114"/>
      <c r="L29" s="114"/>
      <c r="M29" s="114"/>
      <c r="N29" s="114"/>
      <c r="O29" s="114"/>
    </row>
    <row r="30" spans="1:15" x14ac:dyDescent="0.3">
      <c r="A30" s="127" t="s">
        <v>457</v>
      </c>
      <c r="B30" s="128" t="s">
        <v>480</v>
      </c>
      <c r="C30" s="129">
        <v>2018</v>
      </c>
      <c r="D30" s="129">
        <v>0.4</v>
      </c>
      <c r="E30" s="130">
        <v>31</v>
      </c>
      <c r="F30" s="130">
        <v>15</v>
      </c>
      <c r="G30" s="130">
        <v>51.718600000000002</v>
      </c>
      <c r="H30" s="114"/>
      <c r="I30" s="114"/>
      <c r="J30" s="114"/>
      <c r="K30" s="114"/>
      <c r="L30" s="114"/>
      <c r="M30" s="114"/>
      <c r="N30" s="114"/>
      <c r="O30" s="114"/>
    </row>
    <row r="31" spans="1:15" x14ac:dyDescent="0.3">
      <c r="A31" s="127" t="s">
        <v>457</v>
      </c>
      <c r="B31" s="128" t="s">
        <v>481</v>
      </c>
      <c r="C31" s="129">
        <v>2018</v>
      </c>
      <c r="D31" s="129">
        <v>0.4</v>
      </c>
      <c r="E31" s="130">
        <v>36</v>
      </c>
      <c r="F31" s="130">
        <v>12</v>
      </c>
      <c r="G31" s="130">
        <v>32.213659999999997</v>
      </c>
      <c r="H31" s="114"/>
      <c r="I31" s="114"/>
      <c r="J31" s="114"/>
      <c r="K31" s="114"/>
      <c r="L31" s="114"/>
      <c r="M31" s="114"/>
      <c r="N31" s="114"/>
      <c r="O31" s="114"/>
    </row>
    <row r="32" spans="1:15" x14ac:dyDescent="0.3">
      <c r="A32" s="127" t="s">
        <v>457</v>
      </c>
      <c r="B32" s="128" t="s">
        <v>482</v>
      </c>
      <c r="C32" s="129">
        <v>2018</v>
      </c>
      <c r="D32" s="129">
        <v>0.4</v>
      </c>
      <c r="E32" s="130">
        <v>50</v>
      </c>
      <c r="F32" s="130">
        <v>15</v>
      </c>
      <c r="G32" s="130">
        <v>82.783360000000002</v>
      </c>
      <c r="H32" s="114"/>
      <c r="I32" s="114"/>
      <c r="J32" s="114"/>
      <c r="K32" s="114"/>
      <c r="L32" s="114"/>
      <c r="M32" s="114"/>
      <c r="N32" s="114"/>
      <c r="O32" s="114"/>
    </row>
    <row r="33" spans="1:15" x14ac:dyDescent="0.3">
      <c r="A33" s="127" t="s">
        <v>457</v>
      </c>
      <c r="B33" s="128" t="s">
        <v>483</v>
      </c>
      <c r="C33" s="129">
        <v>2018</v>
      </c>
      <c r="D33" s="129">
        <v>0.4</v>
      </c>
      <c r="E33" s="130">
        <v>185</v>
      </c>
      <c r="F33" s="130">
        <v>30</v>
      </c>
      <c r="G33" s="130">
        <v>238.89211</v>
      </c>
      <c r="H33" s="114"/>
      <c r="I33" s="114"/>
      <c r="J33" s="114"/>
      <c r="K33" s="114"/>
      <c r="L33" s="114"/>
      <c r="M33" s="114"/>
      <c r="N33" s="114"/>
      <c r="O33" s="114"/>
    </row>
    <row r="34" spans="1:15" x14ac:dyDescent="0.3">
      <c r="A34" s="127" t="s">
        <v>457</v>
      </c>
      <c r="B34" s="128" t="s">
        <v>484</v>
      </c>
      <c r="C34" s="129">
        <v>2018</v>
      </c>
      <c r="D34" s="129">
        <v>0.4</v>
      </c>
      <c r="E34" s="130">
        <v>202</v>
      </c>
      <c r="F34" s="130">
        <v>15</v>
      </c>
      <c r="G34" s="130">
        <v>239.56907000000001</v>
      </c>
      <c r="H34" s="114"/>
      <c r="I34" s="114"/>
      <c r="J34" s="114"/>
      <c r="K34" s="114"/>
      <c r="L34" s="114"/>
      <c r="M34" s="114"/>
      <c r="N34" s="114"/>
      <c r="O34" s="114"/>
    </row>
    <row r="35" spans="1:15" x14ac:dyDescent="0.3">
      <c r="A35" s="127" t="s">
        <v>457</v>
      </c>
      <c r="B35" s="128" t="s">
        <v>485</v>
      </c>
      <c r="C35" s="129">
        <v>2018</v>
      </c>
      <c r="D35" s="129">
        <v>0.23</v>
      </c>
      <c r="E35" s="130">
        <v>128</v>
      </c>
      <c r="F35" s="130">
        <v>3</v>
      </c>
      <c r="G35" s="130">
        <v>187.07640000000001</v>
      </c>
      <c r="H35" s="114"/>
      <c r="I35" s="114"/>
      <c r="J35" s="114"/>
      <c r="K35" s="114"/>
      <c r="L35" s="114"/>
      <c r="M35" s="114"/>
      <c r="N35" s="114"/>
      <c r="O35" s="114"/>
    </row>
    <row r="36" spans="1:15" x14ac:dyDescent="0.3">
      <c r="A36" s="127" t="s">
        <v>457</v>
      </c>
      <c r="B36" s="128" t="s">
        <v>486</v>
      </c>
      <c r="C36" s="129">
        <v>2018</v>
      </c>
      <c r="D36" s="129">
        <v>0.4</v>
      </c>
      <c r="E36" s="130">
        <v>64</v>
      </c>
      <c r="F36" s="130">
        <v>12</v>
      </c>
      <c r="G36" s="130">
        <v>88.011539999999997</v>
      </c>
      <c r="H36" s="114"/>
      <c r="I36" s="114"/>
      <c r="J36" s="114"/>
      <c r="K36" s="114"/>
      <c r="L36" s="114"/>
      <c r="M36" s="114"/>
      <c r="N36" s="114"/>
      <c r="O36" s="114"/>
    </row>
    <row r="37" spans="1:15" x14ac:dyDescent="0.3">
      <c r="A37" s="127" t="s">
        <v>457</v>
      </c>
      <c r="B37" s="128" t="s">
        <v>487</v>
      </c>
      <c r="C37" s="129">
        <v>2018</v>
      </c>
      <c r="D37" s="129">
        <v>0.4</v>
      </c>
      <c r="E37" s="130">
        <v>175.5</v>
      </c>
      <c r="F37" s="130">
        <v>15</v>
      </c>
      <c r="G37" s="130">
        <v>249.15988999999999</v>
      </c>
      <c r="H37" s="114"/>
      <c r="I37" s="114"/>
      <c r="J37" s="114"/>
      <c r="K37" s="114"/>
      <c r="L37" s="114"/>
      <c r="M37" s="114"/>
      <c r="N37" s="114"/>
      <c r="O37" s="114"/>
    </row>
    <row r="38" spans="1:15" x14ac:dyDescent="0.3">
      <c r="A38" s="127" t="s">
        <v>457</v>
      </c>
      <c r="B38" s="128" t="s">
        <v>488</v>
      </c>
      <c r="C38" s="129">
        <v>2018</v>
      </c>
      <c r="D38" s="129">
        <v>0.4</v>
      </c>
      <c r="E38" s="130">
        <v>54</v>
      </c>
      <c r="F38" s="130">
        <v>15</v>
      </c>
      <c r="G38" s="130">
        <v>86.155969999999996</v>
      </c>
      <c r="H38" s="114"/>
      <c r="I38" s="114"/>
      <c r="J38" s="114"/>
      <c r="K38" s="114"/>
      <c r="L38" s="114"/>
      <c r="M38" s="114"/>
      <c r="N38" s="114"/>
      <c r="O38" s="114"/>
    </row>
    <row r="39" spans="1:15" x14ac:dyDescent="0.3">
      <c r="A39" s="127" t="s">
        <v>457</v>
      </c>
      <c r="B39" s="128" t="s">
        <v>489</v>
      </c>
      <c r="C39" s="129">
        <v>2018</v>
      </c>
      <c r="D39" s="129">
        <v>0.4</v>
      </c>
      <c r="E39" s="130">
        <v>129</v>
      </c>
      <c r="F39" s="130">
        <v>15</v>
      </c>
      <c r="G39" s="130">
        <v>220.10696999999999</v>
      </c>
      <c r="H39" s="114"/>
      <c r="I39" s="114"/>
      <c r="J39" s="114"/>
      <c r="K39" s="114"/>
      <c r="L39" s="114"/>
      <c r="M39" s="114"/>
      <c r="N39" s="114"/>
      <c r="O39" s="114"/>
    </row>
    <row r="40" spans="1:15" x14ac:dyDescent="0.3">
      <c r="A40" s="127" t="s">
        <v>457</v>
      </c>
      <c r="B40" s="128" t="s">
        <v>490</v>
      </c>
      <c r="C40" s="129">
        <v>2018</v>
      </c>
      <c r="D40" s="129">
        <v>0.4</v>
      </c>
      <c r="E40" s="130">
        <v>8</v>
      </c>
      <c r="F40" s="130">
        <v>15</v>
      </c>
      <c r="G40" s="130">
        <v>10.99593</v>
      </c>
      <c r="H40" s="114"/>
      <c r="I40" s="114"/>
      <c r="J40" s="114"/>
      <c r="K40" s="114"/>
      <c r="L40" s="114"/>
      <c r="M40" s="114"/>
      <c r="N40" s="114"/>
      <c r="O40" s="114"/>
    </row>
    <row r="41" spans="1:15" x14ac:dyDescent="0.3">
      <c r="A41" s="127" t="s">
        <v>457</v>
      </c>
      <c r="B41" s="128" t="s">
        <v>491</v>
      </c>
      <c r="C41" s="129">
        <v>2018</v>
      </c>
      <c r="D41" s="129">
        <v>0.4</v>
      </c>
      <c r="E41" s="130">
        <v>64</v>
      </c>
      <c r="F41" s="130">
        <v>15</v>
      </c>
      <c r="G41" s="130">
        <v>77.826070000000001</v>
      </c>
      <c r="H41" s="114"/>
      <c r="I41" s="114"/>
      <c r="J41" s="114"/>
      <c r="K41" s="114"/>
      <c r="L41" s="114"/>
      <c r="M41" s="114"/>
      <c r="N41" s="114"/>
      <c r="O41" s="114"/>
    </row>
    <row r="42" spans="1:15" x14ac:dyDescent="0.3">
      <c r="A42" s="127" t="s">
        <v>457</v>
      </c>
      <c r="B42" s="128" t="s">
        <v>492</v>
      </c>
      <c r="C42" s="129">
        <v>2018</v>
      </c>
      <c r="D42" s="129">
        <v>0.4</v>
      </c>
      <c r="E42" s="130">
        <v>300</v>
      </c>
      <c r="F42" s="130">
        <v>15</v>
      </c>
      <c r="G42" s="130">
        <v>248.25563</v>
      </c>
      <c r="H42" s="114"/>
      <c r="I42" s="114"/>
      <c r="J42" s="114"/>
      <c r="K42" s="114"/>
      <c r="L42" s="114"/>
      <c r="M42" s="114"/>
      <c r="N42" s="114"/>
      <c r="O42" s="114"/>
    </row>
    <row r="43" spans="1:15" x14ac:dyDescent="0.3">
      <c r="A43" s="127" t="s">
        <v>457</v>
      </c>
      <c r="B43" s="128" t="s">
        <v>493</v>
      </c>
      <c r="C43" s="129">
        <v>2018</v>
      </c>
      <c r="D43" s="129">
        <v>0.4</v>
      </c>
      <c r="E43" s="130">
        <v>13</v>
      </c>
      <c r="F43" s="130">
        <v>15</v>
      </c>
      <c r="G43" s="130">
        <v>11.37162</v>
      </c>
      <c r="H43" s="114"/>
      <c r="I43" s="114"/>
      <c r="J43" s="114"/>
      <c r="K43" s="114"/>
      <c r="L43" s="114"/>
      <c r="M43" s="114"/>
      <c r="N43" s="114"/>
      <c r="O43" s="114"/>
    </row>
    <row r="44" spans="1:15" x14ac:dyDescent="0.3">
      <c r="A44" s="127" t="s">
        <v>457</v>
      </c>
      <c r="B44" s="128" t="s">
        <v>494</v>
      </c>
      <c r="C44" s="129">
        <v>2018</v>
      </c>
      <c r="D44" s="129">
        <v>0.4</v>
      </c>
      <c r="E44" s="130">
        <v>11</v>
      </c>
      <c r="F44" s="130">
        <v>12</v>
      </c>
      <c r="G44" s="130">
        <v>27.348700000000001</v>
      </c>
      <c r="H44" s="114"/>
      <c r="I44" s="114"/>
      <c r="J44" s="114"/>
      <c r="K44" s="114"/>
      <c r="L44" s="114"/>
      <c r="M44" s="114"/>
      <c r="N44" s="114"/>
      <c r="O44" s="114"/>
    </row>
    <row r="45" spans="1:15" x14ac:dyDescent="0.3">
      <c r="A45" s="127" t="s">
        <v>457</v>
      </c>
      <c r="B45" s="128" t="s">
        <v>495</v>
      </c>
      <c r="C45" s="129">
        <v>2018</v>
      </c>
      <c r="D45" s="129">
        <v>0.4</v>
      </c>
      <c r="E45" s="130">
        <v>37</v>
      </c>
      <c r="F45" s="130">
        <v>34.18</v>
      </c>
      <c r="G45" s="130">
        <v>65.37872999999999</v>
      </c>
      <c r="H45" s="114"/>
      <c r="I45" s="114"/>
      <c r="J45" s="114"/>
      <c r="K45" s="114"/>
      <c r="L45" s="114"/>
      <c r="M45" s="114"/>
      <c r="N45" s="114"/>
      <c r="O45" s="114"/>
    </row>
    <row r="46" spans="1:15" x14ac:dyDescent="0.3">
      <c r="A46" s="127" t="s">
        <v>457</v>
      </c>
      <c r="B46" s="128" t="s">
        <v>496</v>
      </c>
      <c r="C46" s="129">
        <v>2018</v>
      </c>
      <c r="D46" s="129">
        <v>0.4</v>
      </c>
      <c r="E46" s="130">
        <v>54</v>
      </c>
      <c r="F46" s="130">
        <v>9</v>
      </c>
      <c r="G46" s="130">
        <v>52.346130000000002</v>
      </c>
      <c r="H46" s="114"/>
      <c r="I46" s="114"/>
      <c r="J46" s="114"/>
      <c r="K46" s="114"/>
      <c r="L46" s="114"/>
      <c r="M46" s="114"/>
      <c r="N46" s="114"/>
      <c r="O46" s="114"/>
    </row>
    <row r="47" spans="1:15" x14ac:dyDescent="0.3">
      <c r="A47" s="127" t="s">
        <v>457</v>
      </c>
      <c r="B47" s="128" t="s">
        <v>497</v>
      </c>
      <c r="C47" s="129">
        <v>2018</v>
      </c>
      <c r="D47" s="129">
        <v>0.4</v>
      </c>
      <c r="E47" s="130">
        <v>76</v>
      </c>
      <c r="F47" s="130">
        <v>15</v>
      </c>
      <c r="G47" s="130">
        <v>88.614919999999998</v>
      </c>
      <c r="H47" s="114"/>
      <c r="I47" s="114"/>
      <c r="J47" s="114"/>
      <c r="K47" s="114"/>
      <c r="L47" s="114"/>
      <c r="M47" s="114"/>
      <c r="N47" s="114"/>
      <c r="O47" s="114"/>
    </row>
    <row r="48" spans="1:15" x14ac:dyDescent="0.3">
      <c r="A48" s="127" t="s">
        <v>457</v>
      </c>
      <c r="B48" s="128" t="s">
        <v>498</v>
      </c>
      <c r="C48" s="129">
        <v>2018</v>
      </c>
      <c r="D48" s="129">
        <v>0.4</v>
      </c>
      <c r="E48" s="130">
        <v>62</v>
      </c>
      <c r="F48" s="130">
        <v>15</v>
      </c>
      <c r="G48" s="130">
        <v>39.568010000000001</v>
      </c>
      <c r="H48" s="114"/>
      <c r="I48" s="114"/>
      <c r="J48" s="114"/>
      <c r="K48" s="114"/>
      <c r="L48" s="114"/>
      <c r="M48" s="114"/>
      <c r="N48" s="114"/>
      <c r="O48" s="114"/>
    </row>
    <row r="49" spans="1:15" x14ac:dyDescent="0.3">
      <c r="A49" s="127" t="s">
        <v>457</v>
      </c>
      <c r="B49" s="128" t="s">
        <v>499</v>
      </c>
      <c r="C49" s="129">
        <v>2018</v>
      </c>
      <c r="D49" s="129">
        <v>0.4</v>
      </c>
      <c r="E49" s="130">
        <v>44</v>
      </c>
      <c r="F49" s="130">
        <v>5</v>
      </c>
      <c r="G49" s="130">
        <v>109.19354</v>
      </c>
      <c r="H49" s="114"/>
      <c r="I49" s="114"/>
      <c r="J49" s="114"/>
      <c r="K49" s="114"/>
      <c r="L49" s="114"/>
      <c r="M49" s="114"/>
      <c r="N49" s="114"/>
      <c r="O49" s="114"/>
    </row>
    <row r="50" spans="1:15" x14ac:dyDescent="0.3">
      <c r="A50" s="127" t="s">
        <v>457</v>
      </c>
      <c r="B50" s="128" t="s">
        <v>500</v>
      </c>
      <c r="C50" s="129">
        <v>2018</v>
      </c>
      <c r="D50" s="129">
        <v>0.4</v>
      </c>
      <c r="E50" s="130">
        <v>119</v>
      </c>
      <c r="F50" s="130">
        <v>15</v>
      </c>
      <c r="G50" s="130">
        <v>139.31607</v>
      </c>
      <c r="H50" s="114"/>
      <c r="I50" s="114"/>
      <c r="J50" s="114"/>
      <c r="K50" s="114"/>
      <c r="L50" s="114"/>
      <c r="M50" s="114"/>
      <c r="N50" s="114"/>
      <c r="O50" s="114"/>
    </row>
    <row r="51" spans="1:15" x14ac:dyDescent="0.3">
      <c r="A51" s="127" t="s">
        <v>457</v>
      </c>
      <c r="B51" s="128" t="s">
        <v>501</v>
      </c>
      <c r="C51" s="129">
        <v>2018</v>
      </c>
      <c r="D51" s="129">
        <v>0.4</v>
      </c>
      <c r="E51" s="130">
        <v>122.5</v>
      </c>
      <c r="F51" s="130">
        <v>30</v>
      </c>
      <c r="G51" s="130">
        <v>252.85854</v>
      </c>
      <c r="H51" s="114"/>
      <c r="I51" s="114"/>
      <c r="J51" s="114"/>
      <c r="K51" s="114"/>
      <c r="L51" s="114"/>
      <c r="M51" s="114"/>
      <c r="N51" s="114"/>
      <c r="O51" s="114"/>
    </row>
    <row r="52" spans="1:15" x14ac:dyDescent="0.3">
      <c r="A52" s="127" t="s">
        <v>457</v>
      </c>
      <c r="B52" s="128" t="s">
        <v>502</v>
      </c>
      <c r="C52" s="129">
        <v>2018</v>
      </c>
      <c r="D52" s="129">
        <v>0.4</v>
      </c>
      <c r="E52" s="130">
        <v>235</v>
      </c>
      <c r="F52" s="130">
        <v>15</v>
      </c>
      <c r="G52" s="130">
        <v>232.08287999999999</v>
      </c>
      <c r="H52" s="114"/>
      <c r="I52" s="114"/>
      <c r="J52" s="114"/>
      <c r="K52" s="114"/>
      <c r="L52" s="114"/>
      <c r="M52" s="114"/>
      <c r="N52" s="114"/>
      <c r="O52" s="114"/>
    </row>
    <row r="53" spans="1:15" x14ac:dyDescent="0.3">
      <c r="A53" s="127" t="s">
        <v>457</v>
      </c>
      <c r="B53" s="128" t="s">
        <v>503</v>
      </c>
      <c r="C53" s="129">
        <v>2018</v>
      </c>
      <c r="D53" s="129">
        <v>0.4</v>
      </c>
      <c r="E53" s="130">
        <v>82</v>
      </c>
      <c r="F53" s="130">
        <v>15</v>
      </c>
      <c r="G53" s="130">
        <v>129.10041000000001</v>
      </c>
      <c r="H53" s="114"/>
      <c r="I53" s="114"/>
      <c r="J53" s="114"/>
      <c r="K53" s="114"/>
      <c r="L53" s="114"/>
      <c r="M53" s="114"/>
      <c r="N53" s="114"/>
      <c r="O53" s="114"/>
    </row>
    <row r="54" spans="1:15" x14ac:dyDescent="0.3">
      <c r="A54" s="127" t="s">
        <v>457</v>
      </c>
      <c r="B54" s="128" t="s">
        <v>504</v>
      </c>
      <c r="C54" s="129">
        <v>2018</v>
      </c>
      <c r="D54" s="129">
        <v>0.4</v>
      </c>
      <c r="E54" s="130">
        <v>152</v>
      </c>
      <c r="F54" s="130">
        <v>15</v>
      </c>
      <c r="G54" s="130">
        <v>153.88003600000002</v>
      </c>
      <c r="H54" s="114"/>
      <c r="I54" s="114"/>
      <c r="J54" s="114"/>
      <c r="K54" s="114"/>
      <c r="L54" s="114"/>
      <c r="M54" s="114"/>
      <c r="N54" s="114"/>
      <c r="O54" s="114"/>
    </row>
    <row r="55" spans="1:15" x14ac:dyDescent="0.3">
      <c r="A55" s="127" t="s">
        <v>457</v>
      </c>
      <c r="B55" s="128" t="s">
        <v>505</v>
      </c>
      <c r="C55" s="129">
        <v>2018</v>
      </c>
      <c r="D55" s="129">
        <v>0.4</v>
      </c>
      <c r="E55" s="130">
        <v>59</v>
      </c>
      <c r="F55" s="130">
        <v>15</v>
      </c>
      <c r="G55" s="130">
        <v>64.488849999999999</v>
      </c>
      <c r="H55" s="114"/>
      <c r="I55" s="114"/>
      <c r="J55" s="114"/>
      <c r="K55" s="114"/>
      <c r="L55" s="114"/>
      <c r="M55" s="114"/>
      <c r="N55" s="114"/>
      <c r="O55" s="114"/>
    </row>
    <row r="56" spans="1:15" x14ac:dyDescent="0.3">
      <c r="A56" s="127" t="s">
        <v>457</v>
      </c>
      <c r="B56" s="128" t="s">
        <v>506</v>
      </c>
      <c r="C56" s="129">
        <v>2018</v>
      </c>
      <c r="D56" s="129">
        <v>0.4</v>
      </c>
      <c r="E56" s="130">
        <v>27</v>
      </c>
      <c r="F56" s="130">
        <v>15</v>
      </c>
      <c r="G56" s="130">
        <v>52.032389999999999</v>
      </c>
      <c r="H56" s="114"/>
      <c r="I56" s="114"/>
      <c r="J56" s="114"/>
      <c r="K56" s="114"/>
      <c r="L56" s="114"/>
      <c r="M56" s="114"/>
      <c r="N56" s="114"/>
      <c r="O56" s="114"/>
    </row>
    <row r="57" spans="1:15" x14ac:dyDescent="0.3">
      <c r="A57" s="127" t="s">
        <v>457</v>
      </c>
      <c r="B57" s="128" t="s">
        <v>507</v>
      </c>
      <c r="C57" s="129">
        <v>2018</v>
      </c>
      <c r="D57" s="129">
        <v>0.4</v>
      </c>
      <c r="E57" s="130">
        <v>88</v>
      </c>
      <c r="F57" s="130">
        <v>15</v>
      </c>
      <c r="G57" s="130">
        <v>181.92986999999999</v>
      </c>
      <c r="H57" s="114"/>
      <c r="I57" s="114"/>
      <c r="J57" s="114"/>
      <c r="K57" s="114"/>
      <c r="L57" s="114"/>
      <c r="M57" s="114"/>
      <c r="N57" s="114"/>
      <c r="O57" s="114"/>
    </row>
    <row r="58" spans="1:15" x14ac:dyDescent="0.3">
      <c r="A58" s="127" t="s">
        <v>457</v>
      </c>
      <c r="B58" s="128" t="s">
        <v>508</v>
      </c>
      <c r="C58" s="129">
        <v>2018</v>
      </c>
      <c r="D58" s="129">
        <v>0.4</v>
      </c>
      <c r="E58" s="130">
        <v>48</v>
      </c>
      <c r="F58" s="130">
        <v>15</v>
      </c>
      <c r="G58" s="130">
        <v>78.694630000000004</v>
      </c>
      <c r="H58" s="114"/>
      <c r="I58" s="114"/>
      <c r="J58" s="114"/>
      <c r="K58" s="114"/>
      <c r="L58" s="114"/>
      <c r="M58" s="114"/>
      <c r="N58" s="114"/>
      <c r="O58" s="114"/>
    </row>
    <row r="59" spans="1:15" x14ac:dyDescent="0.3">
      <c r="A59" s="127" t="s">
        <v>457</v>
      </c>
      <c r="B59" s="128" t="s">
        <v>509</v>
      </c>
      <c r="C59" s="129">
        <v>2018</v>
      </c>
      <c r="D59" s="129">
        <v>0.4</v>
      </c>
      <c r="E59" s="130">
        <v>23</v>
      </c>
      <c r="F59" s="130">
        <v>12</v>
      </c>
      <c r="G59" s="130">
        <v>50.28434</v>
      </c>
      <c r="H59" s="114"/>
      <c r="I59" s="114"/>
      <c r="J59" s="114"/>
      <c r="K59" s="114"/>
      <c r="L59" s="114"/>
      <c r="M59" s="114"/>
      <c r="N59" s="114"/>
      <c r="O59" s="114"/>
    </row>
    <row r="60" spans="1:15" x14ac:dyDescent="0.3">
      <c r="A60" s="127" t="s">
        <v>457</v>
      </c>
      <c r="B60" s="128" t="s">
        <v>510</v>
      </c>
      <c r="C60" s="129">
        <v>2018</v>
      </c>
      <c r="D60" s="129">
        <v>0.4</v>
      </c>
      <c r="E60" s="130">
        <v>33</v>
      </c>
      <c r="F60" s="130">
        <v>5</v>
      </c>
      <c r="G60" s="130">
        <v>47.659979999999997</v>
      </c>
      <c r="H60" s="114"/>
      <c r="I60" s="114"/>
      <c r="J60" s="114"/>
      <c r="K60" s="114"/>
      <c r="L60" s="114"/>
      <c r="M60" s="114"/>
      <c r="N60" s="114"/>
      <c r="O60" s="114"/>
    </row>
    <row r="61" spans="1:15" x14ac:dyDescent="0.3">
      <c r="A61" s="127" t="s">
        <v>457</v>
      </c>
      <c r="B61" s="128" t="s">
        <v>511</v>
      </c>
      <c r="C61" s="129">
        <v>2018</v>
      </c>
      <c r="D61" s="129">
        <v>0.4</v>
      </c>
      <c r="E61" s="130">
        <v>95</v>
      </c>
      <c r="F61" s="130">
        <v>15</v>
      </c>
      <c r="G61" s="130">
        <v>127.08512</v>
      </c>
      <c r="H61" s="114"/>
      <c r="I61" s="114"/>
      <c r="J61" s="114"/>
      <c r="K61" s="114"/>
      <c r="L61" s="114"/>
      <c r="M61" s="114"/>
      <c r="N61" s="114"/>
      <c r="O61" s="114"/>
    </row>
    <row r="62" spans="1:15" x14ac:dyDescent="0.3">
      <c r="A62" s="127" t="s">
        <v>457</v>
      </c>
      <c r="B62" s="128" t="s">
        <v>512</v>
      </c>
      <c r="C62" s="129">
        <v>2018</v>
      </c>
      <c r="D62" s="129">
        <v>0.23</v>
      </c>
      <c r="E62" s="130">
        <v>33</v>
      </c>
      <c r="F62" s="130">
        <v>5</v>
      </c>
      <c r="G62" s="130">
        <v>67.111559999999997</v>
      </c>
      <c r="H62" s="114"/>
      <c r="I62" s="114"/>
      <c r="J62" s="114"/>
      <c r="K62" s="114"/>
      <c r="L62" s="114"/>
      <c r="M62" s="114"/>
      <c r="N62" s="114"/>
      <c r="O62" s="114"/>
    </row>
    <row r="63" spans="1:15" x14ac:dyDescent="0.3">
      <c r="A63" s="127" t="s">
        <v>457</v>
      </c>
      <c r="B63" s="128" t="s">
        <v>513</v>
      </c>
      <c r="C63" s="129">
        <v>2018</v>
      </c>
      <c r="D63" s="129">
        <v>0.4</v>
      </c>
      <c r="E63" s="130">
        <v>55</v>
      </c>
      <c r="F63" s="130">
        <v>12</v>
      </c>
      <c r="G63" s="130">
        <v>83.588099999999997</v>
      </c>
      <c r="H63" s="114"/>
      <c r="I63" s="114"/>
      <c r="J63" s="114"/>
      <c r="K63" s="114"/>
      <c r="L63" s="114"/>
      <c r="M63" s="114"/>
      <c r="N63" s="114"/>
      <c r="O63" s="114"/>
    </row>
    <row r="64" spans="1:15" x14ac:dyDescent="0.3">
      <c r="A64" s="127" t="s">
        <v>457</v>
      </c>
      <c r="B64" s="128" t="s">
        <v>514</v>
      </c>
      <c r="C64" s="129">
        <v>2018</v>
      </c>
      <c r="D64" s="129">
        <v>0.4</v>
      </c>
      <c r="E64" s="130">
        <v>20</v>
      </c>
      <c r="F64" s="130">
        <v>15</v>
      </c>
      <c r="G64" s="130">
        <v>28.23976</v>
      </c>
      <c r="H64" s="114"/>
      <c r="I64" s="114"/>
      <c r="J64" s="114"/>
      <c r="K64" s="114"/>
      <c r="L64" s="114"/>
      <c r="M64" s="114"/>
      <c r="N64" s="114"/>
      <c r="O64" s="114"/>
    </row>
    <row r="65" spans="1:15" x14ac:dyDescent="0.3">
      <c r="A65" s="127" t="s">
        <v>457</v>
      </c>
      <c r="B65" s="128" t="s">
        <v>515</v>
      </c>
      <c r="C65" s="129">
        <v>2018</v>
      </c>
      <c r="D65" s="129">
        <v>0.4</v>
      </c>
      <c r="E65" s="130">
        <v>34</v>
      </c>
      <c r="F65" s="130">
        <v>15</v>
      </c>
      <c r="G65" s="130">
        <v>76.376440000000002</v>
      </c>
      <c r="H65" s="114"/>
      <c r="I65" s="114"/>
      <c r="J65" s="114"/>
      <c r="K65" s="114"/>
      <c r="L65" s="114"/>
      <c r="M65" s="114"/>
      <c r="N65" s="114"/>
      <c r="O65" s="114"/>
    </row>
    <row r="66" spans="1:15" x14ac:dyDescent="0.3">
      <c r="A66" s="127" t="s">
        <v>457</v>
      </c>
      <c r="B66" s="128" t="s">
        <v>516</v>
      </c>
      <c r="C66" s="129">
        <v>2018</v>
      </c>
      <c r="D66" s="129">
        <v>0.23</v>
      </c>
      <c r="E66" s="130">
        <v>178</v>
      </c>
      <c r="F66" s="130">
        <v>5</v>
      </c>
      <c r="G66" s="130">
        <v>193.71394000000001</v>
      </c>
      <c r="H66" s="114"/>
      <c r="I66" s="114"/>
      <c r="J66" s="114"/>
      <c r="K66" s="114"/>
      <c r="L66" s="114"/>
      <c r="M66" s="114"/>
      <c r="N66" s="114"/>
      <c r="O66" s="114"/>
    </row>
    <row r="67" spans="1:15" x14ac:dyDescent="0.3">
      <c r="A67" s="127" t="s">
        <v>457</v>
      </c>
      <c r="B67" s="128" t="s">
        <v>517</v>
      </c>
      <c r="C67" s="129">
        <v>2018</v>
      </c>
      <c r="D67" s="129">
        <v>0.4</v>
      </c>
      <c r="E67" s="130">
        <v>145</v>
      </c>
      <c r="F67" s="130">
        <v>12</v>
      </c>
      <c r="G67" s="130">
        <v>236.80529999999999</v>
      </c>
      <c r="H67" s="114"/>
      <c r="I67" s="114"/>
      <c r="J67" s="114"/>
      <c r="K67" s="114"/>
      <c r="L67" s="114"/>
      <c r="M67" s="114"/>
      <c r="N67" s="114"/>
      <c r="O67" s="114"/>
    </row>
    <row r="68" spans="1:15" x14ac:dyDescent="0.3">
      <c r="A68" s="127" t="s">
        <v>457</v>
      </c>
      <c r="B68" s="128" t="s">
        <v>518</v>
      </c>
      <c r="C68" s="129">
        <v>2018</v>
      </c>
      <c r="D68" s="129">
        <v>0.4</v>
      </c>
      <c r="E68" s="130">
        <v>92</v>
      </c>
      <c r="F68" s="130">
        <v>15</v>
      </c>
      <c r="G68" s="130">
        <v>63.629279999999994</v>
      </c>
      <c r="H68" s="114"/>
      <c r="I68" s="114"/>
      <c r="J68" s="114"/>
      <c r="K68" s="114"/>
      <c r="L68" s="114"/>
      <c r="M68" s="114"/>
      <c r="N68" s="114"/>
      <c r="O68" s="114"/>
    </row>
    <row r="69" spans="1:15" x14ac:dyDescent="0.3">
      <c r="A69" s="127" t="s">
        <v>457</v>
      </c>
      <c r="B69" s="128" t="s">
        <v>519</v>
      </c>
      <c r="C69" s="129">
        <v>2018</v>
      </c>
      <c r="D69" s="129">
        <v>0.4</v>
      </c>
      <c r="E69" s="130">
        <v>130</v>
      </c>
      <c r="F69" s="130">
        <v>15</v>
      </c>
      <c r="G69" s="130">
        <v>177.25989999999999</v>
      </c>
      <c r="H69" s="114"/>
      <c r="I69" s="114"/>
      <c r="J69" s="114"/>
      <c r="K69" s="114"/>
      <c r="L69" s="114"/>
      <c r="M69" s="114"/>
      <c r="N69" s="114"/>
      <c r="O69" s="114"/>
    </row>
    <row r="70" spans="1:15" x14ac:dyDescent="0.3">
      <c r="A70" s="127" t="s">
        <v>457</v>
      </c>
      <c r="B70" s="128" t="s">
        <v>520</v>
      </c>
      <c r="C70" s="129">
        <v>2018</v>
      </c>
      <c r="D70" s="129">
        <v>0.4</v>
      </c>
      <c r="E70" s="130">
        <v>130</v>
      </c>
      <c r="F70" s="130">
        <v>15</v>
      </c>
      <c r="G70" s="130">
        <v>185.68584999999999</v>
      </c>
      <c r="H70" s="114"/>
      <c r="I70" s="114"/>
      <c r="J70" s="114"/>
      <c r="K70" s="114"/>
      <c r="L70" s="114"/>
      <c r="M70" s="114"/>
      <c r="N70" s="114"/>
      <c r="O70" s="114"/>
    </row>
    <row r="71" spans="1:15" x14ac:dyDescent="0.3">
      <c r="A71" s="127" t="s">
        <v>457</v>
      </c>
      <c r="B71" s="128" t="s">
        <v>521</v>
      </c>
      <c r="C71" s="129">
        <v>2018</v>
      </c>
      <c r="D71" s="129">
        <v>0.23</v>
      </c>
      <c r="E71" s="130">
        <v>80</v>
      </c>
      <c r="F71" s="130">
        <v>2</v>
      </c>
      <c r="G71" s="130">
        <v>91.437709999999996</v>
      </c>
      <c r="H71" s="114"/>
      <c r="I71" s="114"/>
      <c r="J71" s="114"/>
      <c r="K71" s="114"/>
      <c r="L71" s="114"/>
      <c r="M71" s="114"/>
      <c r="N71" s="114"/>
      <c r="O71" s="114"/>
    </row>
    <row r="72" spans="1:15" x14ac:dyDescent="0.3">
      <c r="A72" s="127" t="s">
        <v>457</v>
      </c>
      <c r="B72" s="128" t="s">
        <v>522</v>
      </c>
      <c r="C72" s="129">
        <v>2018</v>
      </c>
      <c r="D72" s="129">
        <v>0.4</v>
      </c>
      <c r="E72" s="130">
        <v>65</v>
      </c>
      <c r="F72" s="130">
        <v>15</v>
      </c>
      <c r="G72" s="130">
        <v>148.91525999999999</v>
      </c>
      <c r="H72" s="114"/>
      <c r="I72" s="114"/>
      <c r="J72" s="114"/>
      <c r="K72" s="114"/>
      <c r="L72" s="114"/>
      <c r="M72" s="114"/>
      <c r="N72" s="114"/>
      <c r="O72" s="114"/>
    </row>
    <row r="73" spans="1:15" x14ac:dyDescent="0.3">
      <c r="A73" s="127" t="s">
        <v>457</v>
      </c>
      <c r="B73" s="128" t="s">
        <v>523</v>
      </c>
      <c r="C73" s="129">
        <v>2018</v>
      </c>
      <c r="D73" s="129">
        <v>0.4</v>
      </c>
      <c r="E73" s="130">
        <v>56</v>
      </c>
      <c r="F73" s="130">
        <v>12</v>
      </c>
      <c r="G73" s="130">
        <v>63.057110000000002</v>
      </c>
      <c r="H73" s="114"/>
      <c r="I73" s="114"/>
      <c r="J73" s="114"/>
      <c r="K73" s="114"/>
      <c r="L73" s="114"/>
      <c r="M73" s="114"/>
      <c r="N73" s="114"/>
      <c r="O73" s="114"/>
    </row>
    <row r="74" spans="1:15" x14ac:dyDescent="0.3">
      <c r="A74" s="127" t="s">
        <v>457</v>
      </c>
      <c r="B74" s="128" t="s">
        <v>524</v>
      </c>
      <c r="C74" s="129">
        <v>2018</v>
      </c>
      <c r="D74" s="129">
        <v>0.4</v>
      </c>
      <c r="E74" s="130">
        <v>34</v>
      </c>
      <c r="F74" s="130">
        <v>15</v>
      </c>
      <c r="G74" s="130">
        <v>64.014309999999995</v>
      </c>
      <c r="H74" s="114"/>
      <c r="I74" s="114"/>
      <c r="J74" s="114"/>
      <c r="K74" s="114"/>
      <c r="L74" s="114"/>
      <c r="M74" s="114"/>
      <c r="N74" s="114"/>
      <c r="O74" s="114"/>
    </row>
    <row r="75" spans="1:15" x14ac:dyDescent="0.3">
      <c r="A75" s="127" t="s">
        <v>457</v>
      </c>
      <c r="B75" s="128" t="s">
        <v>525</v>
      </c>
      <c r="C75" s="129">
        <v>2018</v>
      </c>
      <c r="D75" s="129">
        <v>0.4</v>
      </c>
      <c r="E75" s="130">
        <v>45</v>
      </c>
      <c r="F75" s="130">
        <v>15</v>
      </c>
      <c r="G75" s="130">
        <v>170.36338000000001</v>
      </c>
      <c r="H75" s="114"/>
      <c r="I75" s="114"/>
      <c r="J75" s="114"/>
      <c r="K75" s="114"/>
      <c r="L75" s="114"/>
      <c r="M75" s="114"/>
      <c r="N75" s="114"/>
      <c r="O75" s="114"/>
    </row>
    <row r="76" spans="1:15" x14ac:dyDescent="0.3">
      <c r="A76" s="127" t="s">
        <v>457</v>
      </c>
      <c r="B76" s="128" t="s">
        <v>526</v>
      </c>
      <c r="C76" s="129">
        <v>2018</v>
      </c>
      <c r="D76" s="129">
        <v>0.23</v>
      </c>
      <c r="E76" s="130">
        <v>30</v>
      </c>
      <c r="F76" s="130">
        <v>2</v>
      </c>
      <c r="G76" s="130">
        <v>31.485779999999998</v>
      </c>
      <c r="H76" s="114"/>
      <c r="I76" s="114"/>
      <c r="J76" s="114"/>
      <c r="K76" s="114"/>
      <c r="L76" s="114"/>
      <c r="M76" s="114"/>
      <c r="N76" s="114"/>
      <c r="O76" s="114"/>
    </row>
    <row r="77" spans="1:15" x14ac:dyDescent="0.3">
      <c r="A77" s="127" t="s">
        <v>457</v>
      </c>
      <c r="B77" s="128" t="s">
        <v>527</v>
      </c>
      <c r="C77" s="129">
        <v>2018</v>
      </c>
      <c r="D77" s="129">
        <v>0.4</v>
      </c>
      <c r="E77" s="130">
        <v>70</v>
      </c>
      <c r="F77" s="130">
        <v>12</v>
      </c>
      <c r="G77" s="130">
        <v>98.891810000000007</v>
      </c>
      <c r="H77" s="114"/>
      <c r="I77" s="114"/>
      <c r="J77" s="114"/>
      <c r="K77" s="114"/>
      <c r="L77" s="114"/>
      <c r="M77" s="114"/>
      <c r="N77" s="114"/>
      <c r="O77" s="114"/>
    </row>
    <row r="78" spans="1:15" x14ac:dyDescent="0.3">
      <c r="A78" s="127" t="s">
        <v>457</v>
      </c>
      <c r="B78" s="128" t="s">
        <v>528</v>
      </c>
      <c r="C78" s="129">
        <v>2018</v>
      </c>
      <c r="D78" s="129">
        <v>0.4</v>
      </c>
      <c r="E78" s="130">
        <v>186</v>
      </c>
      <c r="F78" s="130">
        <v>15</v>
      </c>
      <c r="G78" s="130">
        <v>283.66606000000002</v>
      </c>
      <c r="H78" s="114"/>
      <c r="I78" s="114"/>
      <c r="J78" s="114"/>
      <c r="K78" s="114"/>
      <c r="L78" s="114"/>
      <c r="M78" s="114"/>
      <c r="N78" s="114"/>
      <c r="O78" s="114"/>
    </row>
    <row r="79" spans="1:15" x14ac:dyDescent="0.3">
      <c r="A79" s="127" t="s">
        <v>457</v>
      </c>
      <c r="B79" s="128" t="s">
        <v>529</v>
      </c>
      <c r="C79" s="129">
        <v>2018</v>
      </c>
      <c r="D79" s="129">
        <v>0.23</v>
      </c>
      <c r="E79" s="130">
        <v>36</v>
      </c>
      <c r="F79" s="130">
        <v>5</v>
      </c>
      <c r="G79" s="130">
        <v>62.081049999999998</v>
      </c>
      <c r="H79" s="114"/>
      <c r="I79" s="114"/>
      <c r="J79" s="114"/>
      <c r="K79" s="114"/>
      <c r="L79" s="114"/>
      <c r="M79" s="114"/>
      <c r="N79" s="114"/>
      <c r="O79" s="114"/>
    </row>
    <row r="80" spans="1:15" x14ac:dyDescent="0.3">
      <c r="A80" s="127" t="s">
        <v>457</v>
      </c>
      <c r="B80" s="128" t="s">
        <v>530</v>
      </c>
      <c r="C80" s="129">
        <v>2018</v>
      </c>
      <c r="D80" s="129">
        <v>0.23</v>
      </c>
      <c r="E80" s="130">
        <v>147</v>
      </c>
      <c r="F80" s="130">
        <v>5</v>
      </c>
      <c r="G80" s="130">
        <v>198.27849000000001</v>
      </c>
      <c r="H80" s="114"/>
      <c r="I80" s="114"/>
      <c r="J80" s="114"/>
      <c r="K80" s="114"/>
      <c r="L80" s="114"/>
      <c r="M80" s="114"/>
      <c r="N80" s="114"/>
      <c r="O80" s="114"/>
    </row>
    <row r="81" spans="1:15" ht="31.2" x14ac:dyDescent="0.3">
      <c r="A81" s="127" t="s">
        <v>457</v>
      </c>
      <c r="B81" s="128" t="s">
        <v>531</v>
      </c>
      <c r="C81" s="129">
        <v>2018</v>
      </c>
      <c r="D81" s="129">
        <v>0.4</v>
      </c>
      <c r="E81" s="130">
        <v>145</v>
      </c>
      <c r="F81" s="130">
        <v>15</v>
      </c>
      <c r="G81" s="130">
        <v>107.34353</v>
      </c>
      <c r="H81" s="114"/>
      <c r="I81" s="114"/>
      <c r="J81" s="114"/>
      <c r="K81" s="114"/>
      <c r="L81" s="114"/>
      <c r="M81" s="114"/>
      <c r="N81" s="114"/>
      <c r="O81" s="114"/>
    </row>
    <row r="82" spans="1:15" x14ac:dyDescent="0.3">
      <c r="A82" s="127" t="s">
        <v>457</v>
      </c>
      <c r="B82" s="128" t="s">
        <v>532</v>
      </c>
      <c r="C82" s="129">
        <v>2018</v>
      </c>
      <c r="D82" s="129">
        <v>0.4</v>
      </c>
      <c r="E82" s="130">
        <v>67</v>
      </c>
      <c r="F82" s="130">
        <v>15</v>
      </c>
      <c r="G82" s="130">
        <v>135.71107000000001</v>
      </c>
      <c r="H82" s="114"/>
      <c r="I82" s="114"/>
      <c r="J82" s="114"/>
      <c r="K82" s="114"/>
      <c r="L82" s="114"/>
      <c r="M82" s="114"/>
      <c r="N82" s="114"/>
      <c r="O82" s="114"/>
    </row>
    <row r="83" spans="1:15" x14ac:dyDescent="0.3">
      <c r="A83" s="127" t="s">
        <v>457</v>
      </c>
      <c r="B83" s="128" t="s">
        <v>533</v>
      </c>
      <c r="C83" s="129">
        <v>2018</v>
      </c>
      <c r="D83" s="129">
        <v>0.4</v>
      </c>
      <c r="E83" s="130">
        <v>48</v>
      </c>
      <c r="F83" s="130">
        <v>15</v>
      </c>
      <c r="G83" s="130">
        <v>38.796610000000001</v>
      </c>
      <c r="H83" s="114"/>
      <c r="I83" s="114"/>
      <c r="J83" s="114"/>
      <c r="K83" s="114"/>
      <c r="L83" s="114"/>
      <c r="M83" s="114"/>
      <c r="N83" s="114"/>
      <c r="O83" s="114"/>
    </row>
    <row r="84" spans="1:15" x14ac:dyDescent="0.3">
      <c r="A84" s="127" t="s">
        <v>457</v>
      </c>
      <c r="B84" s="128" t="s">
        <v>534</v>
      </c>
      <c r="C84" s="129">
        <v>2018</v>
      </c>
      <c r="D84" s="129">
        <v>0.4</v>
      </c>
      <c r="E84" s="130">
        <v>74</v>
      </c>
      <c r="F84" s="130">
        <v>15</v>
      </c>
      <c r="G84" s="130">
        <v>90.356229999999996</v>
      </c>
      <c r="H84" s="114"/>
      <c r="I84" s="114"/>
      <c r="J84" s="114"/>
      <c r="K84" s="114"/>
      <c r="L84" s="114"/>
      <c r="M84" s="114"/>
      <c r="N84" s="114"/>
      <c r="O84" s="114"/>
    </row>
    <row r="85" spans="1:15" x14ac:dyDescent="0.3">
      <c r="A85" s="127" t="s">
        <v>457</v>
      </c>
      <c r="B85" s="128" t="s">
        <v>535</v>
      </c>
      <c r="C85" s="129">
        <v>2018</v>
      </c>
      <c r="D85" s="129">
        <v>0.4</v>
      </c>
      <c r="E85" s="130">
        <v>210</v>
      </c>
      <c r="F85" s="130">
        <v>15</v>
      </c>
      <c r="G85" s="130">
        <v>70.166730000000001</v>
      </c>
      <c r="H85" s="114"/>
      <c r="I85" s="114"/>
      <c r="J85" s="114"/>
      <c r="K85" s="114"/>
      <c r="L85" s="114"/>
      <c r="M85" s="114"/>
      <c r="N85" s="114"/>
      <c r="O85" s="114"/>
    </row>
    <row r="86" spans="1:15" x14ac:dyDescent="0.3">
      <c r="A86" s="127" t="s">
        <v>457</v>
      </c>
      <c r="B86" s="128" t="s">
        <v>536</v>
      </c>
      <c r="C86" s="129">
        <v>2018</v>
      </c>
      <c r="D86" s="129">
        <v>0.4</v>
      </c>
      <c r="E86" s="130">
        <v>23</v>
      </c>
      <c r="F86" s="130">
        <v>15</v>
      </c>
      <c r="G86" s="130">
        <v>94.543660000000003</v>
      </c>
      <c r="H86" s="114"/>
      <c r="I86" s="114"/>
      <c r="J86" s="114"/>
      <c r="K86" s="114"/>
      <c r="L86" s="114"/>
      <c r="M86" s="114"/>
      <c r="N86" s="114"/>
      <c r="O86" s="114"/>
    </row>
    <row r="87" spans="1:15" x14ac:dyDescent="0.3">
      <c r="A87" s="127" t="s">
        <v>457</v>
      </c>
      <c r="B87" s="128" t="s">
        <v>537</v>
      </c>
      <c r="C87" s="129">
        <v>2018</v>
      </c>
      <c r="D87" s="129">
        <v>0.23</v>
      </c>
      <c r="E87" s="130">
        <v>58</v>
      </c>
      <c r="F87" s="130">
        <v>3</v>
      </c>
      <c r="G87" s="130">
        <v>94.509140000000002</v>
      </c>
      <c r="H87" s="114"/>
      <c r="I87" s="114"/>
      <c r="J87" s="114"/>
      <c r="K87" s="114"/>
      <c r="L87" s="114"/>
      <c r="M87" s="114"/>
      <c r="N87" s="114"/>
      <c r="O87" s="114"/>
    </row>
    <row r="88" spans="1:15" x14ac:dyDescent="0.3">
      <c r="A88" s="127" t="s">
        <v>457</v>
      </c>
      <c r="B88" s="128" t="s">
        <v>538</v>
      </c>
      <c r="C88" s="129">
        <v>2018</v>
      </c>
      <c r="D88" s="129">
        <v>0.23</v>
      </c>
      <c r="E88" s="130">
        <v>115</v>
      </c>
      <c r="F88" s="130">
        <v>0.18</v>
      </c>
      <c r="G88" s="130">
        <v>83.202479999999994</v>
      </c>
      <c r="H88" s="114"/>
      <c r="I88" s="114"/>
      <c r="J88" s="114"/>
      <c r="K88" s="114"/>
      <c r="L88" s="114"/>
      <c r="M88" s="114"/>
      <c r="N88" s="114"/>
      <c r="O88" s="114"/>
    </row>
    <row r="89" spans="1:15" x14ac:dyDescent="0.3">
      <c r="A89" s="127" t="s">
        <v>457</v>
      </c>
      <c r="B89" s="128" t="s">
        <v>539</v>
      </c>
      <c r="C89" s="129">
        <v>2018</v>
      </c>
      <c r="D89" s="129">
        <v>0.4</v>
      </c>
      <c r="E89" s="130">
        <v>8</v>
      </c>
      <c r="F89" s="130">
        <v>15</v>
      </c>
      <c r="G89" s="130">
        <v>11.918340000000001</v>
      </c>
      <c r="H89" s="114"/>
      <c r="I89" s="114"/>
      <c r="J89" s="114"/>
      <c r="K89" s="114"/>
      <c r="L89" s="114"/>
      <c r="M89" s="114"/>
      <c r="N89" s="114"/>
      <c r="O89" s="114"/>
    </row>
    <row r="90" spans="1:15" x14ac:dyDescent="0.3">
      <c r="A90" s="127" t="s">
        <v>457</v>
      </c>
      <c r="B90" s="128" t="s">
        <v>540</v>
      </c>
      <c r="C90" s="129">
        <v>2018</v>
      </c>
      <c r="D90" s="129">
        <v>0.23</v>
      </c>
      <c r="E90" s="130">
        <v>88</v>
      </c>
      <c r="F90" s="130">
        <v>5</v>
      </c>
      <c r="G90" s="130">
        <v>126.79854</v>
      </c>
      <c r="H90" s="114"/>
      <c r="I90" s="114"/>
      <c r="J90" s="114"/>
      <c r="K90" s="114"/>
      <c r="L90" s="114"/>
      <c r="M90" s="114"/>
      <c r="N90" s="114"/>
      <c r="O90" s="114"/>
    </row>
    <row r="91" spans="1:15" x14ac:dyDescent="0.3">
      <c r="A91" s="127" t="s">
        <v>457</v>
      </c>
      <c r="B91" s="128" t="s">
        <v>541</v>
      </c>
      <c r="C91" s="129">
        <v>2018</v>
      </c>
      <c r="D91" s="129">
        <v>0.4</v>
      </c>
      <c r="E91" s="130">
        <v>59</v>
      </c>
      <c r="F91" s="130">
        <v>15</v>
      </c>
      <c r="G91" s="130">
        <v>173.93475000000001</v>
      </c>
      <c r="H91" s="114"/>
      <c r="I91" s="114"/>
      <c r="J91" s="114"/>
      <c r="K91" s="114"/>
      <c r="L91" s="114"/>
      <c r="M91" s="114"/>
      <c r="N91" s="114"/>
      <c r="O91" s="114"/>
    </row>
    <row r="92" spans="1:15" x14ac:dyDescent="0.3">
      <c r="A92" s="127" t="s">
        <v>457</v>
      </c>
      <c r="B92" s="128" t="s">
        <v>542</v>
      </c>
      <c r="C92" s="129">
        <v>2018</v>
      </c>
      <c r="D92" s="129">
        <v>0.4</v>
      </c>
      <c r="E92" s="130">
        <v>125</v>
      </c>
      <c r="F92" s="130">
        <v>15</v>
      </c>
      <c r="G92" s="130">
        <v>178.06638999999998</v>
      </c>
      <c r="H92" s="114"/>
      <c r="I92" s="114"/>
      <c r="J92" s="114"/>
      <c r="K92" s="114"/>
      <c r="L92" s="114"/>
      <c r="M92" s="114"/>
      <c r="N92" s="114"/>
      <c r="O92" s="114"/>
    </row>
    <row r="93" spans="1:15" x14ac:dyDescent="0.3">
      <c r="A93" s="127" t="s">
        <v>457</v>
      </c>
      <c r="B93" s="128" t="s">
        <v>543</v>
      </c>
      <c r="C93" s="129">
        <v>2018</v>
      </c>
      <c r="D93" s="129">
        <v>0.4</v>
      </c>
      <c r="E93" s="130">
        <v>17</v>
      </c>
      <c r="F93" s="130">
        <v>12</v>
      </c>
      <c r="G93" s="130">
        <v>49.578749999999999</v>
      </c>
      <c r="H93" s="114"/>
      <c r="I93" s="114"/>
      <c r="J93" s="114"/>
      <c r="K93" s="114"/>
      <c r="L93" s="114"/>
      <c r="M93" s="114"/>
      <c r="N93" s="114"/>
      <c r="O93" s="114"/>
    </row>
    <row r="94" spans="1:15" x14ac:dyDescent="0.3">
      <c r="A94" s="127" t="s">
        <v>457</v>
      </c>
      <c r="B94" s="128" t="s">
        <v>544</v>
      </c>
      <c r="C94" s="129">
        <v>2018</v>
      </c>
      <c r="D94" s="129">
        <v>0.4</v>
      </c>
      <c r="E94" s="130">
        <v>19</v>
      </c>
      <c r="F94" s="130">
        <v>15</v>
      </c>
      <c r="G94" s="130">
        <v>53.938969999999998</v>
      </c>
      <c r="H94" s="114"/>
      <c r="I94" s="114"/>
      <c r="J94" s="114"/>
      <c r="K94" s="114"/>
      <c r="L94" s="114"/>
      <c r="M94" s="114"/>
      <c r="N94" s="114"/>
      <c r="O94" s="114"/>
    </row>
    <row r="95" spans="1:15" x14ac:dyDescent="0.3">
      <c r="A95" s="127" t="s">
        <v>457</v>
      </c>
      <c r="B95" s="128" t="s">
        <v>545</v>
      </c>
      <c r="C95" s="129">
        <v>2018</v>
      </c>
      <c r="D95" s="129">
        <v>0.4</v>
      </c>
      <c r="E95" s="130">
        <v>122</v>
      </c>
      <c r="F95" s="130">
        <v>15</v>
      </c>
      <c r="G95" s="130">
        <v>45.44923</v>
      </c>
      <c r="H95" s="114"/>
      <c r="I95" s="114"/>
      <c r="J95" s="114"/>
      <c r="K95" s="114"/>
      <c r="L95" s="114"/>
      <c r="M95" s="114"/>
      <c r="N95" s="114"/>
      <c r="O95" s="114"/>
    </row>
    <row r="96" spans="1:15" x14ac:dyDescent="0.3">
      <c r="A96" s="127" t="s">
        <v>457</v>
      </c>
      <c r="B96" s="128" t="s">
        <v>546</v>
      </c>
      <c r="C96" s="129">
        <v>2018</v>
      </c>
      <c r="D96" s="129">
        <v>0.4</v>
      </c>
      <c r="E96" s="130">
        <v>68</v>
      </c>
      <c r="F96" s="130">
        <v>15</v>
      </c>
      <c r="G96" s="130">
        <v>131.12191000000001</v>
      </c>
      <c r="H96" s="114"/>
      <c r="I96" s="114"/>
      <c r="J96" s="114"/>
      <c r="K96" s="114"/>
      <c r="L96" s="114"/>
      <c r="M96" s="114"/>
      <c r="N96" s="114"/>
      <c r="O96" s="114"/>
    </row>
    <row r="97" spans="1:15" x14ac:dyDescent="0.3">
      <c r="A97" s="127" t="s">
        <v>457</v>
      </c>
      <c r="B97" s="128" t="s">
        <v>547</v>
      </c>
      <c r="C97" s="129">
        <v>2018</v>
      </c>
      <c r="D97" s="129">
        <v>0.4</v>
      </c>
      <c r="E97" s="130">
        <v>52</v>
      </c>
      <c r="F97" s="130">
        <v>12</v>
      </c>
      <c r="G97" s="130">
        <v>36.193460000000002</v>
      </c>
      <c r="H97" s="114"/>
      <c r="I97" s="114"/>
      <c r="J97" s="114"/>
      <c r="K97" s="114"/>
      <c r="L97" s="114"/>
      <c r="M97" s="114"/>
      <c r="N97" s="114"/>
      <c r="O97" s="114"/>
    </row>
    <row r="98" spans="1:15" x14ac:dyDescent="0.3">
      <c r="A98" s="127" t="s">
        <v>457</v>
      </c>
      <c r="B98" s="128" t="s">
        <v>548</v>
      </c>
      <c r="C98" s="129">
        <v>2018</v>
      </c>
      <c r="D98" s="129">
        <v>0.23</v>
      </c>
      <c r="E98" s="130">
        <v>30</v>
      </c>
      <c r="F98" s="130">
        <v>5</v>
      </c>
      <c r="G98" s="130">
        <v>33.831420000000001</v>
      </c>
      <c r="H98" s="114"/>
      <c r="I98" s="114"/>
      <c r="J98" s="114"/>
      <c r="K98" s="114"/>
      <c r="L98" s="114"/>
      <c r="M98" s="114"/>
      <c r="N98" s="114"/>
      <c r="O98" s="114"/>
    </row>
    <row r="99" spans="1:15" x14ac:dyDescent="0.3">
      <c r="A99" s="127" t="s">
        <v>457</v>
      </c>
      <c r="B99" s="128" t="s">
        <v>549</v>
      </c>
      <c r="C99" s="129">
        <v>2018</v>
      </c>
      <c r="D99" s="129">
        <v>0.4</v>
      </c>
      <c r="E99" s="130">
        <v>58</v>
      </c>
      <c r="F99" s="130">
        <v>13.5</v>
      </c>
      <c r="G99" s="130">
        <v>121.25637999999999</v>
      </c>
      <c r="H99" s="114"/>
      <c r="I99" s="114"/>
      <c r="J99" s="114"/>
      <c r="K99" s="114"/>
      <c r="L99" s="114"/>
      <c r="M99" s="114"/>
      <c r="N99" s="114"/>
      <c r="O99" s="114"/>
    </row>
    <row r="100" spans="1:15" x14ac:dyDescent="0.3">
      <c r="A100" s="127" t="s">
        <v>457</v>
      </c>
      <c r="B100" s="128" t="s">
        <v>550</v>
      </c>
      <c r="C100" s="129">
        <v>2018</v>
      </c>
      <c r="D100" s="129">
        <v>0.4</v>
      </c>
      <c r="E100" s="130">
        <v>162</v>
      </c>
      <c r="F100" s="130">
        <v>15</v>
      </c>
      <c r="G100" s="130">
        <v>162.35489000000001</v>
      </c>
      <c r="H100" s="114"/>
      <c r="I100" s="114"/>
      <c r="J100" s="114"/>
      <c r="K100" s="114"/>
      <c r="L100" s="114"/>
      <c r="M100" s="114"/>
      <c r="N100" s="114"/>
      <c r="O100" s="114"/>
    </row>
    <row r="101" spans="1:15" x14ac:dyDescent="0.3">
      <c r="A101" s="127" t="s">
        <v>457</v>
      </c>
      <c r="B101" s="128" t="s">
        <v>551</v>
      </c>
      <c r="C101" s="129">
        <v>2018</v>
      </c>
      <c r="D101" s="129">
        <v>0.4</v>
      </c>
      <c r="E101" s="130">
        <v>145</v>
      </c>
      <c r="F101" s="130">
        <v>15</v>
      </c>
      <c r="G101" s="130">
        <v>242.87535</v>
      </c>
      <c r="H101" s="114"/>
      <c r="I101" s="114"/>
      <c r="J101" s="114"/>
      <c r="K101" s="114"/>
      <c r="L101" s="114"/>
      <c r="M101" s="114"/>
      <c r="N101" s="114"/>
      <c r="O101" s="114"/>
    </row>
    <row r="102" spans="1:15" x14ac:dyDescent="0.3">
      <c r="A102" s="127" t="s">
        <v>457</v>
      </c>
      <c r="B102" s="128" t="s">
        <v>552</v>
      </c>
      <c r="C102" s="129">
        <v>2018</v>
      </c>
      <c r="D102" s="129">
        <v>0.4</v>
      </c>
      <c r="E102" s="130">
        <v>38</v>
      </c>
      <c r="F102" s="130">
        <v>15</v>
      </c>
      <c r="G102" s="130">
        <v>54.599089999999997</v>
      </c>
      <c r="H102" s="114"/>
      <c r="I102" s="114"/>
      <c r="J102" s="114"/>
      <c r="K102" s="114"/>
      <c r="L102" s="114"/>
      <c r="M102" s="114"/>
      <c r="N102" s="114"/>
      <c r="O102" s="114"/>
    </row>
    <row r="103" spans="1:15" x14ac:dyDescent="0.3">
      <c r="A103" s="127" t="s">
        <v>457</v>
      </c>
      <c r="B103" s="128" t="s">
        <v>553</v>
      </c>
      <c r="C103" s="129">
        <v>2018</v>
      </c>
      <c r="D103" s="129">
        <v>0.4</v>
      </c>
      <c r="E103" s="130">
        <v>133</v>
      </c>
      <c r="F103" s="130">
        <v>15</v>
      </c>
      <c r="G103" s="130">
        <v>178.52269999999999</v>
      </c>
      <c r="H103" s="114"/>
      <c r="I103" s="114"/>
      <c r="J103" s="114"/>
      <c r="K103" s="114"/>
      <c r="L103" s="114"/>
      <c r="M103" s="114"/>
      <c r="N103" s="114"/>
      <c r="O103" s="114"/>
    </row>
    <row r="104" spans="1:15" ht="31.2" x14ac:dyDescent="0.3">
      <c r="A104" s="127" t="s">
        <v>457</v>
      </c>
      <c r="B104" s="128" t="s">
        <v>554</v>
      </c>
      <c r="C104" s="129">
        <v>2018</v>
      </c>
      <c r="D104" s="129">
        <v>0.4</v>
      </c>
      <c r="E104" s="130">
        <v>238.6</v>
      </c>
      <c r="F104" s="130">
        <v>17</v>
      </c>
      <c r="G104" s="130">
        <v>332.81771000000003</v>
      </c>
      <c r="H104" s="114"/>
      <c r="I104" s="114"/>
      <c r="J104" s="114"/>
      <c r="K104" s="114"/>
      <c r="L104" s="114"/>
      <c r="M104" s="114"/>
      <c r="N104" s="114"/>
      <c r="O104" s="114"/>
    </row>
    <row r="105" spans="1:15" x14ac:dyDescent="0.3">
      <c r="A105" s="127" t="s">
        <v>457</v>
      </c>
      <c r="B105" s="128" t="s">
        <v>555</v>
      </c>
      <c r="C105" s="129">
        <v>2018</v>
      </c>
      <c r="D105" s="129">
        <v>0.23</v>
      </c>
      <c r="E105" s="130">
        <v>54</v>
      </c>
      <c r="F105" s="130">
        <v>5</v>
      </c>
      <c r="G105" s="130">
        <v>106.1533</v>
      </c>
      <c r="H105" s="114"/>
      <c r="I105" s="114"/>
      <c r="J105" s="114"/>
      <c r="K105" s="114"/>
      <c r="L105" s="114"/>
      <c r="M105" s="114"/>
      <c r="N105" s="114"/>
      <c r="O105" s="114"/>
    </row>
    <row r="106" spans="1:15" x14ac:dyDescent="0.3">
      <c r="A106" s="127" t="s">
        <v>457</v>
      </c>
      <c r="B106" s="128" t="s">
        <v>556</v>
      </c>
      <c r="C106" s="129">
        <v>2018</v>
      </c>
      <c r="D106" s="129">
        <v>0.4</v>
      </c>
      <c r="E106" s="130">
        <v>27</v>
      </c>
      <c r="F106" s="130">
        <v>12</v>
      </c>
      <c r="G106" s="130">
        <v>28.431170000000002</v>
      </c>
      <c r="H106" s="114"/>
      <c r="I106" s="114"/>
      <c r="J106" s="114"/>
      <c r="K106" s="114"/>
      <c r="L106" s="114"/>
      <c r="M106" s="114"/>
      <c r="N106" s="114"/>
      <c r="O106" s="114"/>
    </row>
    <row r="107" spans="1:15" x14ac:dyDescent="0.3">
      <c r="A107" s="127" t="s">
        <v>457</v>
      </c>
      <c r="B107" s="128" t="s">
        <v>557</v>
      </c>
      <c r="C107" s="129">
        <v>2018</v>
      </c>
      <c r="D107" s="129">
        <v>0.4</v>
      </c>
      <c r="E107" s="130">
        <v>21</v>
      </c>
      <c r="F107" s="130">
        <v>15</v>
      </c>
      <c r="G107" s="130">
        <v>11.5738</v>
      </c>
      <c r="H107" s="114"/>
      <c r="I107" s="114"/>
      <c r="J107" s="114"/>
      <c r="K107" s="114"/>
      <c r="L107" s="114"/>
      <c r="M107" s="114"/>
      <c r="N107" s="114"/>
      <c r="O107" s="114"/>
    </row>
    <row r="108" spans="1:15" x14ac:dyDescent="0.3">
      <c r="A108" s="127" t="s">
        <v>457</v>
      </c>
      <c r="B108" s="128" t="s">
        <v>558</v>
      </c>
      <c r="C108" s="129">
        <v>2018</v>
      </c>
      <c r="D108" s="129">
        <v>0.4</v>
      </c>
      <c r="E108" s="130">
        <v>8</v>
      </c>
      <c r="F108" s="130">
        <v>12</v>
      </c>
      <c r="G108" s="130">
        <v>12.00145</v>
      </c>
      <c r="H108" s="114"/>
      <c r="I108" s="114"/>
      <c r="J108" s="114"/>
      <c r="K108" s="114"/>
      <c r="L108" s="114"/>
      <c r="M108" s="114"/>
      <c r="N108" s="114"/>
      <c r="O108" s="114"/>
    </row>
    <row r="109" spans="1:15" x14ac:dyDescent="0.3">
      <c r="A109" s="127" t="s">
        <v>457</v>
      </c>
      <c r="B109" s="128" t="s">
        <v>559</v>
      </c>
      <c r="C109" s="129">
        <v>2018</v>
      </c>
      <c r="D109" s="129">
        <v>0.4</v>
      </c>
      <c r="E109" s="130">
        <v>50</v>
      </c>
      <c r="F109" s="130">
        <v>12</v>
      </c>
      <c r="G109" s="130">
        <v>107.14258</v>
      </c>
      <c r="H109" s="114"/>
      <c r="I109" s="114"/>
      <c r="J109" s="114"/>
      <c r="K109" s="114"/>
      <c r="L109" s="114"/>
      <c r="M109" s="114"/>
      <c r="N109" s="114"/>
      <c r="O109" s="114"/>
    </row>
    <row r="110" spans="1:15" x14ac:dyDescent="0.3">
      <c r="A110" s="127" t="s">
        <v>457</v>
      </c>
      <c r="B110" s="128" t="s">
        <v>560</v>
      </c>
      <c r="C110" s="129">
        <v>2018</v>
      </c>
      <c r="D110" s="129">
        <v>0.4</v>
      </c>
      <c r="E110" s="130">
        <v>77</v>
      </c>
      <c r="F110" s="130">
        <v>15</v>
      </c>
      <c r="G110" s="130">
        <v>105.71481</v>
      </c>
      <c r="H110" s="114"/>
      <c r="I110" s="114"/>
      <c r="J110" s="114"/>
      <c r="K110" s="114"/>
      <c r="L110" s="114"/>
      <c r="M110" s="114"/>
      <c r="N110" s="114"/>
      <c r="O110" s="114"/>
    </row>
    <row r="111" spans="1:15" x14ac:dyDescent="0.3">
      <c r="A111" s="127" t="s">
        <v>457</v>
      </c>
      <c r="B111" s="128" t="s">
        <v>561</v>
      </c>
      <c r="C111" s="129">
        <v>2018</v>
      </c>
      <c r="D111" s="129">
        <v>0.4</v>
      </c>
      <c r="E111" s="130">
        <v>116</v>
      </c>
      <c r="F111" s="130">
        <v>1</v>
      </c>
      <c r="G111" s="130">
        <v>62.579320000000003</v>
      </c>
      <c r="H111" s="114"/>
      <c r="I111" s="114"/>
      <c r="J111" s="114"/>
      <c r="K111" s="114"/>
      <c r="L111" s="114"/>
      <c r="M111" s="114"/>
      <c r="N111" s="114"/>
      <c r="O111" s="114"/>
    </row>
    <row r="112" spans="1:15" x14ac:dyDescent="0.3">
      <c r="A112" s="127" t="s">
        <v>457</v>
      </c>
      <c r="B112" s="128" t="s">
        <v>562</v>
      </c>
      <c r="C112" s="129">
        <v>2018</v>
      </c>
      <c r="D112" s="129">
        <v>0.4</v>
      </c>
      <c r="E112" s="130">
        <v>41</v>
      </c>
      <c r="F112" s="130">
        <v>15</v>
      </c>
      <c r="G112" s="130">
        <v>70.000399999999999</v>
      </c>
      <c r="H112" s="114"/>
      <c r="I112" s="114"/>
      <c r="J112" s="114"/>
      <c r="K112" s="114"/>
      <c r="L112" s="114"/>
      <c r="M112" s="114"/>
      <c r="N112" s="114"/>
      <c r="O112" s="114"/>
    </row>
    <row r="113" spans="1:15" x14ac:dyDescent="0.3">
      <c r="A113" s="127" t="s">
        <v>457</v>
      </c>
      <c r="B113" s="128" t="s">
        <v>563</v>
      </c>
      <c r="C113" s="129">
        <v>2018</v>
      </c>
      <c r="D113" s="129">
        <v>0.4</v>
      </c>
      <c r="E113" s="130">
        <v>60</v>
      </c>
      <c r="F113" s="130">
        <v>15</v>
      </c>
      <c r="G113" s="130">
        <v>145.77492999999998</v>
      </c>
      <c r="H113" s="114"/>
      <c r="I113" s="114"/>
      <c r="J113" s="114"/>
      <c r="K113" s="114"/>
      <c r="L113" s="114"/>
      <c r="M113" s="114"/>
      <c r="N113" s="114"/>
      <c r="O113" s="114"/>
    </row>
    <row r="114" spans="1:15" x14ac:dyDescent="0.3">
      <c r="A114" s="127" t="s">
        <v>457</v>
      </c>
      <c r="B114" s="128" t="s">
        <v>564</v>
      </c>
      <c r="C114" s="129">
        <v>2018</v>
      </c>
      <c r="D114" s="129">
        <v>0.4</v>
      </c>
      <c r="E114" s="130">
        <v>137</v>
      </c>
      <c r="F114" s="130">
        <v>30</v>
      </c>
      <c r="G114" s="130">
        <v>193.83527000000001</v>
      </c>
      <c r="H114" s="114"/>
      <c r="I114" s="114"/>
      <c r="J114" s="114"/>
      <c r="K114" s="114"/>
      <c r="L114" s="114"/>
      <c r="M114" s="114"/>
      <c r="N114" s="114"/>
      <c r="O114" s="114"/>
    </row>
    <row r="115" spans="1:15" x14ac:dyDescent="0.3">
      <c r="A115" s="127" t="s">
        <v>457</v>
      </c>
      <c r="B115" s="128" t="s">
        <v>565</v>
      </c>
      <c r="C115" s="129">
        <v>2018</v>
      </c>
      <c r="D115" s="129">
        <v>0.23</v>
      </c>
      <c r="E115" s="130">
        <v>37</v>
      </c>
      <c r="F115" s="130">
        <v>3</v>
      </c>
      <c r="G115" s="130">
        <v>39.657910000000001</v>
      </c>
      <c r="H115" s="114"/>
      <c r="I115" s="114"/>
      <c r="J115" s="114"/>
      <c r="K115" s="114"/>
      <c r="L115" s="114"/>
      <c r="M115" s="114"/>
      <c r="N115" s="114"/>
      <c r="O115" s="114"/>
    </row>
    <row r="116" spans="1:15" x14ac:dyDescent="0.3">
      <c r="A116" s="127" t="s">
        <v>457</v>
      </c>
      <c r="B116" s="128" t="s">
        <v>566</v>
      </c>
      <c r="C116" s="129">
        <v>2018</v>
      </c>
      <c r="D116" s="129">
        <v>0.4</v>
      </c>
      <c r="E116" s="130">
        <v>38</v>
      </c>
      <c r="F116" s="130">
        <v>15</v>
      </c>
      <c r="G116" s="130">
        <v>60.031660000000002</v>
      </c>
      <c r="H116" s="114"/>
      <c r="I116" s="114"/>
      <c r="J116" s="114"/>
      <c r="K116" s="114"/>
      <c r="L116" s="114"/>
      <c r="M116" s="114"/>
      <c r="N116" s="114"/>
      <c r="O116" s="114"/>
    </row>
    <row r="117" spans="1:15" ht="31.2" x14ac:dyDescent="0.3">
      <c r="A117" s="127" t="s">
        <v>457</v>
      </c>
      <c r="B117" s="128" t="s">
        <v>567</v>
      </c>
      <c r="C117" s="129">
        <v>2018</v>
      </c>
      <c r="D117" s="129">
        <v>0.4</v>
      </c>
      <c r="E117" s="130">
        <v>27</v>
      </c>
      <c r="F117" s="130">
        <v>30</v>
      </c>
      <c r="G117" s="130">
        <v>76.306550000000001</v>
      </c>
      <c r="H117" s="114"/>
      <c r="I117" s="114"/>
      <c r="J117" s="114"/>
      <c r="K117" s="114"/>
      <c r="L117" s="114"/>
      <c r="M117" s="114"/>
      <c r="N117" s="114"/>
      <c r="O117" s="114"/>
    </row>
    <row r="118" spans="1:15" x14ac:dyDescent="0.3">
      <c r="A118" s="127" t="s">
        <v>457</v>
      </c>
      <c r="B118" s="128" t="s">
        <v>568</v>
      </c>
      <c r="C118" s="129">
        <v>2018</v>
      </c>
      <c r="D118" s="129">
        <v>0.4</v>
      </c>
      <c r="E118" s="130">
        <v>29</v>
      </c>
      <c r="F118" s="130">
        <v>15</v>
      </c>
      <c r="G118" s="130">
        <v>31.02768</v>
      </c>
      <c r="H118" s="114"/>
      <c r="I118" s="114"/>
      <c r="J118" s="114"/>
      <c r="K118" s="114"/>
      <c r="L118" s="114"/>
      <c r="M118" s="114"/>
      <c r="N118" s="114"/>
      <c r="O118" s="114"/>
    </row>
    <row r="119" spans="1:15" x14ac:dyDescent="0.3">
      <c r="A119" s="127" t="s">
        <v>457</v>
      </c>
      <c r="B119" s="128" t="s">
        <v>569</v>
      </c>
      <c r="C119" s="129">
        <v>2018</v>
      </c>
      <c r="D119" s="129">
        <v>0.23</v>
      </c>
      <c r="E119" s="130">
        <v>20</v>
      </c>
      <c r="F119" s="130">
        <v>5</v>
      </c>
      <c r="G119" s="130">
        <v>57.764299999999999</v>
      </c>
      <c r="H119" s="114"/>
      <c r="I119" s="114"/>
      <c r="J119" s="114"/>
      <c r="K119" s="114"/>
      <c r="L119" s="114"/>
      <c r="M119" s="114"/>
      <c r="N119" s="114"/>
      <c r="O119" s="114"/>
    </row>
    <row r="120" spans="1:15" x14ac:dyDescent="0.3">
      <c r="A120" s="127" t="s">
        <v>457</v>
      </c>
      <c r="B120" s="128" t="s">
        <v>570</v>
      </c>
      <c r="C120" s="129">
        <v>2018</v>
      </c>
      <c r="D120" s="129">
        <v>0.4</v>
      </c>
      <c r="E120" s="130">
        <v>8</v>
      </c>
      <c r="F120" s="130">
        <v>15</v>
      </c>
      <c r="G120" s="130">
        <v>10.47522</v>
      </c>
      <c r="H120" s="114"/>
      <c r="I120" s="114"/>
      <c r="J120" s="114"/>
      <c r="K120" s="114"/>
      <c r="L120" s="114"/>
      <c r="M120" s="114"/>
      <c r="N120" s="114"/>
      <c r="O120" s="114"/>
    </row>
    <row r="121" spans="1:15" x14ac:dyDescent="0.3">
      <c r="A121" s="127" t="s">
        <v>457</v>
      </c>
      <c r="B121" s="128" t="s">
        <v>571</v>
      </c>
      <c r="C121" s="129">
        <v>2018</v>
      </c>
      <c r="D121" s="129">
        <v>0.4</v>
      </c>
      <c r="E121" s="130">
        <v>120</v>
      </c>
      <c r="F121" s="130">
        <v>15</v>
      </c>
      <c r="G121" s="130">
        <v>264.17029000000002</v>
      </c>
      <c r="H121" s="114"/>
      <c r="I121" s="114"/>
      <c r="J121" s="114"/>
      <c r="K121" s="114"/>
      <c r="L121" s="114"/>
      <c r="M121" s="114"/>
      <c r="N121" s="114"/>
      <c r="O121" s="114"/>
    </row>
    <row r="122" spans="1:15" x14ac:dyDescent="0.3">
      <c r="A122" s="127" t="s">
        <v>457</v>
      </c>
      <c r="B122" s="128" t="s">
        <v>572</v>
      </c>
      <c r="C122" s="129">
        <v>2018</v>
      </c>
      <c r="D122" s="129">
        <v>0.4</v>
      </c>
      <c r="E122" s="130">
        <v>150</v>
      </c>
      <c r="F122" s="130">
        <v>12</v>
      </c>
      <c r="G122" s="130">
        <v>138.15058999999999</v>
      </c>
      <c r="H122" s="114"/>
      <c r="I122" s="114"/>
      <c r="J122" s="114"/>
      <c r="K122" s="114"/>
      <c r="L122" s="114"/>
      <c r="M122" s="114"/>
      <c r="N122" s="114"/>
      <c r="O122" s="114"/>
    </row>
    <row r="123" spans="1:15" x14ac:dyDescent="0.3">
      <c r="A123" s="127" t="s">
        <v>457</v>
      </c>
      <c r="B123" s="128" t="s">
        <v>573</v>
      </c>
      <c r="C123" s="129">
        <v>2018</v>
      </c>
      <c r="D123" s="129">
        <v>0.4</v>
      </c>
      <c r="E123" s="130">
        <v>30</v>
      </c>
      <c r="F123" s="130">
        <v>15</v>
      </c>
      <c r="G123" s="130">
        <v>58.132150000000003</v>
      </c>
      <c r="H123" s="114"/>
      <c r="I123" s="114"/>
      <c r="J123" s="114"/>
      <c r="K123" s="114"/>
      <c r="L123" s="114"/>
      <c r="M123" s="114"/>
      <c r="N123" s="114"/>
      <c r="O123" s="114"/>
    </row>
    <row r="124" spans="1:15" x14ac:dyDescent="0.3">
      <c r="A124" s="127" t="s">
        <v>457</v>
      </c>
      <c r="B124" s="128" t="s">
        <v>574</v>
      </c>
      <c r="C124" s="129">
        <v>2018</v>
      </c>
      <c r="D124" s="129">
        <v>0.4</v>
      </c>
      <c r="E124" s="130">
        <v>10.666667</v>
      </c>
      <c r="F124" s="130">
        <v>12</v>
      </c>
      <c r="G124" s="130">
        <v>23.697099999999999</v>
      </c>
      <c r="H124" s="114"/>
      <c r="I124" s="114"/>
      <c r="J124" s="114"/>
      <c r="K124" s="114"/>
      <c r="L124" s="114"/>
      <c r="M124" s="114"/>
      <c r="N124" s="114"/>
      <c r="O124" s="114"/>
    </row>
    <row r="125" spans="1:15" x14ac:dyDescent="0.3">
      <c r="A125" s="127" t="s">
        <v>457</v>
      </c>
      <c r="B125" s="128" t="s">
        <v>575</v>
      </c>
      <c r="C125" s="129">
        <v>2018</v>
      </c>
      <c r="D125" s="129">
        <v>0.4</v>
      </c>
      <c r="E125" s="130">
        <v>58</v>
      </c>
      <c r="F125" s="130">
        <v>12</v>
      </c>
      <c r="G125" s="130">
        <v>95.978700000000003</v>
      </c>
      <c r="H125" s="114"/>
      <c r="I125" s="114"/>
      <c r="J125" s="114"/>
      <c r="K125" s="114"/>
      <c r="L125" s="114"/>
      <c r="M125" s="114"/>
      <c r="N125" s="114"/>
      <c r="O125" s="114"/>
    </row>
    <row r="126" spans="1:15" x14ac:dyDescent="0.3">
      <c r="A126" s="127" t="s">
        <v>457</v>
      </c>
      <c r="B126" s="128" t="s">
        <v>576</v>
      </c>
      <c r="C126" s="129">
        <v>2018</v>
      </c>
      <c r="D126" s="129">
        <v>0.4</v>
      </c>
      <c r="E126" s="130">
        <v>31</v>
      </c>
      <c r="F126" s="130">
        <v>15</v>
      </c>
      <c r="G126" s="130">
        <v>59.705300000000001</v>
      </c>
      <c r="H126" s="114"/>
      <c r="I126" s="114"/>
      <c r="J126" s="114"/>
      <c r="K126" s="114"/>
      <c r="L126" s="114"/>
      <c r="M126" s="114"/>
      <c r="N126" s="114"/>
      <c r="O126" s="114"/>
    </row>
    <row r="127" spans="1:15" x14ac:dyDescent="0.3">
      <c r="A127" s="127" t="s">
        <v>457</v>
      </c>
      <c r="B127" s="128" t="s">
        <v>577</v>
      </c>
      <c r="C127" s="129">
        <v>2018</v>
      </c>
      <c r="D127" s="129">
        <v>0.4</v>
      </c>
      <c r="E127" s="130">
        <v>95</v>
      </c>
      <c r="F127" s="130">
        <v>15</v>
      </c>
      <c r="G127" s="130">
        <v>106.88779</v>
      </c>
      <c r="H127" s="114"/>
      <c r="I127" s="114"/>
      <c r="J127" s="114"/>
      <c r="K127" s="114"/>
      <c r="L127" s="114"/>
      <c r="M127" s="114"/>
      <c r="N127" s="114"/>
      <c r="O127" s="114"/>
    </row>
    <row r="128" spans="1:15" x14ac:dyDescent="0.3">
      <c r="A128" s="127" t="s">
        <v>457</v>
      </c>
      <c r="B128" s="128" t="s">
        <v>578</v>
      </c>
      <c r="C128" s="129">
        <v>2018</v>
      </c>
      <c r="D128" s="129">
        <v>0.23</v>
      </c>
      <c r="E128" s="130">
        <v>74</v>
      </c>
      <c r="F128" s="130">
        <v>5</v>
      </c>
      <c r="G128" s="130">
        <v>94.820619999999991</v>
      </c>
      <c r="H128" s="114"/>
      <c r="I128" s="114"/>
      <c r="J128" s="114"/>
      <c r="K128" s="114"/>
      <c r="L128" s="114"/>
      <c r="M128" s="114"/>
      <c r="N128" s="114"/>
      <c r="O128" s="114"/>
    </row>
    <row r="129" spans="1:15" x14ac:dyDescent="0.3">
      <c r="A129" s="127" t="s">
        <v>457</v>
      </c>
      <c r="B129" s="128" t="s">
        <v>579</v>
      </c>
      <c r="C129" s="129">
        <v>2018</v>
      </c>
      <c r="D129" s="129">
        <v>0.23</v>
      </c>
      <c r="E129" s="130">
        <v>25</v>
      </c>
      <c r="F129" s="130">
        <v>5</v>
      </c>
      <c r="G129" s="130">
        <v>55.131230000000002</v>
      </c>
      <c r="H129" s="114"/>
      <c r="I129" s="114"/>
      <c r="J129" s="114"/>
      <c r="K129" s="114"/>
      <c r="L129" s="114"/>
      <c r="M129" s="114"/>
      <c r="N129" s="114"/>
      <c r="O129" s="114"/>
    </row>
    <row r="130" spans="1:15" x14ac:dyDescent="0.3">
      <c r="A130" s="127" t="s">
        <v>457</v>
      </c>
      <c r="B130" s="128" t="s">
        <v>580</v>
      </c>
      <c r="C130" s="129">
        <v>2018</v>
      </c>
      <c r="D130" s="129">
        <v>0.4</v>
      </c>
      <c r="E130" s="130">
        <v>95</v>
      </c>
      <c r="F130" s="130">
        <v>60</v>
      </c>
      <c r="G130" s="130">
        <v>175.60909999999998</v>
      </c>
      <c r="H130" s="114"/>
      <c r="I130" s="114"/>
      <c r="J130" s="114"/>
      <c r="K130" s="114"/>
      <c r="L130" s="114"/>
      <c r="M130" s="114"/>
      <c r="N130" s="114"/>
      <c r="O130" s="114"/>
    </row>
    <row r="131" spans="1:15" x14ac:dyDescent="0.3">
      <c r="A131" s="127" t="s">
        <v>457</v>
      </c>
      <c r="B131" s="128" t="s">
        <v>581</v>
      </c>
      <c r="C131" s="129">
        <v>2018</v>
      </c>
      <c r="D131" s="129">
        <v>0.4</v>
      </c>
      <c r="E131" s="130">
        <v>63</v>
      </c>
      <c r="F131" s="130">
        <v>30</v>
      </c>
      <c r="G131" s="130">
        <v>32.500880000000002</v>
      </c>
      <c r="H131" s="114"/>
      <c r="I131" s="114"/>
      <c r="J131" s="114"/>
      <c r="K131" s="114"/>
      <c r="L131" s="114"/>
      <c r="M131" s="114"/>
      <c r="N131" s="114"/>
      <c r="O131" s="114"/>
    </row>
    <row r="132" spans="1:15" x14ac:dyDescent="0.3">
      <c r="A132" s="127" t="s">
        <v>457</v>
      </c>
      <c r="B132" s="128" t="s">
        <v>582</v>
      </c>
      <c r="C132" s="129">
        <v>2018</v>
      </c>
      <c r="D132" s="129">
        <v>0.4</v>
      </c>
      <c r="E132" s="130">
        <v>157</v>
      </c>
      <c r="F132" s="130">
        <v>15</v>
      </c>
      <c r="G132" s="130">
        <v>178.40378000000001</v>
      </c>
      <c r="H132" s="114"/>
      <c r="I132" s="114"/>
      <c r="J132" s="114"/>
      <c r="K132" s="114"/>
      <c r="L132" s="114"/>
      <c r="M132" s="114"/>
      <c r="N132" s="114"/>
      <c r="O132" s="114"/>
    </row>
    <row r="133" spans="1:15" x14ac:dyDescent="0.3">
      <c r="A133" s="127" t="s">
        <v>457</v>
      </c>
      <c r="B133" s="128" t="s">
        <v>583</v>
      </c>
      <c r="C133" s="129">
        <v>2018</v>
      </c>
      <c r="D133" s="129">
        <v>0.23</v>
      </c>
      <c r="E133" s="130">
        <v>29</v>
      </c>
      <c r="F133" s="130">
        <v>5</v>
      </c>
      <c r="G133" s="130">
        <v>43.250770000000003</v>
      </c>
      <c r="H133" s="114"/>
      <c r="I133" s="114"/>
      <c r="J133" s="114"/>
      <c r="K133" s="114"/>
      <c r="L133" s="114"/>
      <c r="M133" s="114"/>
      <c r="N133" s="114"/>
      <c r="O133" s="114"/>
    </row>
    <row r="134" spans="1:15" x14ac:dyDescent="0.3">
      <c r="A134" s="127" t="s">
        <v>457</v>
      </c>
      <c r="B134" s="128" t="s">
        <v>584</v>
      </c>
      <c r="C134" s="129">
        <v>2018</v>
      </c>
      <c r="D134" s="129">
        <v>0.4</v>
      </c>
      <c r="E134" s="130">
        <v>22</v>
      </c>
      <c r="F134" s="130">
        <v>15</v>
      </c>
      <c r="G134" s="130">
        <v>55.633009999999999</v>
      </c>
      <c r="H134" s="114"/>
      <c r="I134" s="114"/>
      <c r="J134" s="114"/>
      <c r="K134" s="114"/>
      <c r="L134" s="114"/>
      <c r="M134" s="114"/>
      <c r="N134" s="114"/>
      <c r="O134" s="114"/>
    </row>
    <row r="135" spans="1:15" x14ac:dyDescent="0.3">
      <c r="A135" s="127" t="s">
        <v>457</v>
      </c>
      <c r="B135" s="128" t="s">
        <v>585</v>
      </c>
      <c r="C135" s="129">
        <v>2018</v>
      </c>
      <c r="D135" s="129">
        <v>0.4</v>
      </c>
      <c r="E135" s="130">
        <v>93</v>
      </c>
      <c r="F135" s="130">
        <v>15</v>
      </c>
      <c r="G135" s="130">
        <v>122.60952</v>
      </c>
      <c r="H135" s="114"/>
      <c r="I135" s="114"/>
      <c r="J135" s="114"/>
      <c r="K135" s="114"/>
      <c r="L135" s="114"/>
      <c r="M135" s="114"/>
      <c r="N135" s="114"/>
      <c r="O135" s="114"/>
    </row>
    <row r="136" spans="1:15" x14ac:dyDescent="0.3">
      <c r="A136" s="127" t="s">
        <v>457</v>
      </c>
      <c r="B136" s="128" t="s">
        <v>586</v>
      </c>
      <c r="C136" s="129">
        <v>2018</v>
      </c>
      <c r="D136" s="129">
        <v>0.4</v>
      </c>
      <c r="E136" s="130">
        <v>54</v>
      </c>
      <c r="F136" s="130">
        <v>12</v>
      </c>
      <c r="G136" s="130">
        <v>36.936219999999999</v>
      </c>
      <c r="H136" s="114"/>
      <c r="I136" s="114"/>
      <c r="J136" s="114"/>
      <c r="K136" s="114"/>
      <c r="L136" s="114"/>
      <c r="M136" s="114"/>
      <c r="N136" s="114"/>
      <c r="O136" s="114"/>
    </row>
    <row r="137" spans="1:15" x14ac:dyDescent="0.3">
      <c r="A137" s="127" t="s">
        <v>457</v>
      </c>
      <c r="B137" s="128" t="s">
        <v>587</v>
      </c>
      <c r="C137" s="129">
        <v>2018</v>
      </c>
      <c r="D137" s="129">
        <v>0.4</v>
      </c>
      <c r="E137" s="130">
        <v>18.5</v>
      </c>
      <c r="F137" s="130">
        <v>15</v>
      </c>
      <c r="G137" s="130">
        <v>21.00666</v>
      </c>
      <c r="H137" s="114"/>
      <c r="I137" s="114"/>
      <c r="J137" s="114"/>
      <c r="K137" s="114"/>
      <c r="L137" s="114"/>
      <c r="M137" s="114"/>
      <c r="N137" s="114"/>
      <c r="O137" s="114"/>
    </row>
    <row r="138" spans="1:15" x14ac:dyDescent="0.3">
      <c r="A138" s="127" t="s">
        <v>457</v>
      </c>
      <c r="B138" s="128" t="s">
        <v>588</v>
      </c>
      <c r="C138" s="129">
        <v>2018</v>
      </c>
      <c r="D138" s="129">
        <v>0.4</v>
      </c>
      <c r="E138" s="130">
        <v>20</v>
      </c>
      <c r="F138" s="130">
        <v>15</v>
      </c>
      <c r="G138" s="130">
        <v>29.17915</v>
      </c>
      <c r="H138" s="114"/>
      <c r="I138" s="114"/>
      <c r="J138" s="114"/>
      <c r="K138" s="114"/>
      <c r="L138" s="114"/>
      <c r="M138" s="114"/>
      <c r="N138" s="114"/>
      <c r="O138" s="114"/>
    </row>
    <row r="139" spans="1:15" x14ac:dyDescent="0.3">
      <c r="A139" s="127" t="s">
        <v>457</v>
      </c>
      <c r="B139" s="128" t="s">
        <v>589</v>
      </c>
      <c r="C139" s="129">
        <v>2018</v>
      </c>
      <c r="D139" s="129">
        <v>0.4</v>
      </c>
      <c r="E139" s="130">
        <v>22</v>
      </c>
      <c r="F139" s="130">
        <v>15</v>
      </c>
      <c r="G139" s="130">
        <v>33.117249999999999</v>
      </c>
      <c r="H139" s="114"/>
      <c r="I139" s="114"/>
      <c r="J139" s="114"/>
      <c r="K139" s="114"/>
      <c r="L139" s="114"/>
      <c r="M139" s="114"/>
      <c r="N139" s="114"/>
      <c r="O139" s="114"/>
    </row>
    <row r="140" spans="1:15" x14ac:dyDescent="0.3">
      <c r="A140" s="127" t="s">
        <v>457</v>
      </c>
      <c r="B140" s="128" t="s">
        <v>590</v>
      </c>
      <c r="C140" s="129">
        <v>2018</v>
      </c>
      <c r="D140" s="129">
        <v>0.4</v>
      </c>
      <c r="E140" s="130">
        <v>63</v>
      </c>
      <c r="F140" s="130">
        <v>12</v>
      </c>
      <c r="G140" s="130">
        <v>88.420490000000001</v>
      </c>
      <c r="H140" s="114"/>
      <c r="I140" s="114"/>
      <c r="J140" s="114"/>
      <c r="K140" s="114"/>
      <c r="L140" s="114"/>
      <c r="M140" s="114"/>
      <c r="N140" s="114"/>
      <c r="O140" s="114"/>
    </row>
    <row r="141" spans="1:15" x14ac:dyDescent="0.3">
      <c r="A141" s="127" t="s">
        <v>457</v>
      </c>
      <c r="B141" s="128" t="s">
        <v>591</v>
      </c>
      <c r="C141" s="129">
        <v>2018</v>
      </c>
      <c r="D141" s="129">
        <v>0.4</v>
      </c>
      <c r="E141" s="130">
        <v>22</v>
      </c>
      <c r="F141" s="130">
        <v>12</v>
      </c>
      <c r="G141" s="130">
        <v>37.624659999999999</v>
      </c>
      <c r="H141" s="114"/>
      <c r="I141" s="114"/>
      <c r="J141" s="114"/>
      <c r="K141" s="114"/>
      <c r="L141" s="114"/>
      <c r="M141" s="114"/>
      <c r="N141" s="114"/>
      <c r="O141" s="114"/>
    </row>
    <row r="142" spans="1:15" x14ac:dyDescent="0.3">
      <c r="A142" s="127" t="s">
        <v>457</v>
      </c>
      <c r="B142" s="128" t="s">
        <v>592</v>
      </c>
      <c r="C142" s="129">
        <v>2018</v>
      </c>
      <c r="D142" s="129">
        <v>0.4</v>
      </c>
      <c r="E142" s="130">
        <v>31</v>
      </c>
      <c r="F142" s="130">
        <v>2</v>
      </c>
      <c r="G142" s="130">
        <v>48.156610000000001</v>
      </c>
      <c r="H142" s="114"/>
      <c r="I142" s="114"/>
      <c r="J142" s="114"/>
      <c r="K142" s="114"/>
      <c r="L142" s="114"/>
      <c r="M142" s="114"/>
      <c r="N142" s="114"/>
      <c r="O142" s="114"/>
    </row>
    <row r="143" spans="1:15" x14ac:dyDescent="0.3">
      <c r="A143" s="127" t="s">
        <v>457</v>
      </c>
      <c r="B143" s="128" t="s">
        <v>593</v>
      </c>
      <c r="C143" s="129">
        <v>2018</v>
      </c>
      <c r="D143" s="129">
        <v>0.4</v>
      </c>
      <c r="E143" s="130">
        <v>58</v>
      </c>
      <c r="F143" s="130">
        <v>15</v>
      </c>
      <c r="G143" s="130">
        <v>69.988290000000006</v>
      </c>
      <c r="H143" s="114"/>
      <c r="I143" s="114"/>
      <c r="J143" s="114"/>
      <c r="K143" s="114"/>
      <c r="L143" s="114"/>
      <c r="M143" s="114"/>
      <c r="N143" s="114"/>
      <c r="O143" s="114"/>
    </row>
    <row r="144" spans="1:15" x14ac:dyDescent="0.3">
      <c r="A144" s="127" t="s">
        <v>457</v>
      </c>
      <c r="B144" s="128" t="s">
        <v>594</v>
      </c>
      <c r="C144" s="129">
        <v>2018</v>
      </c>
      <c r="D144" s="129">
        <v>0.4</v>
      </c>
      <c r="E144" s="130">
        <v>175</v>
      </c>
      <c r="F144" s="130">
        <v>15</v>
      </c>
      <c r="G144" s="130">
        <v>112.92534000000001</v>
      </c>
      <c r="H144" s="114"/>
      <c r="I144" s="114"/>
      <c r="J144" s="114"/>
      <c r="K144" s="114"/>
      <c r="L144" s="114"/>
      <c r="M144" s="114"/>
      <c r="N144" s="114"/>
      <c r="O144" s="114"/>
    </row>
    <row r="145" spans="1:15" x14ac:dyDescent="0.3">
      <c r="A145" s="127" t="s">
        <v>457</v>
      </c>
      <c r="B145" s="128" t="s">
        <v>595</v>
      </c>
      <c r="C145" s="129">
        <v>2018</v>
      </c>
      <c r="D145" s="129">
        <v>0.4</v>
      </c>
      <c r="E145" s="130">
        <v>78</v>
      </c>
      <c r="F145" s="130">
        <v>15</v>
      </c>
      <c r="G145" s="130">
        <v>129.61236</v>
      </c>
      <c r="H145" s="114"/>
      <c r="I145" s="114"/>
      <c r="J145" s="114"/>
      <c r="K145" s="114"/>
      <c r="L145" s="114"/>
      <c r="M145" s="114"/>
      <c r="N145" s="114"/>
      <c r="O145" s="114"/>
    </row>
    <row r="146" spans="1:15" x14ac:dyDescent="0.3">
      <c r="A146" s="127" t="s">
        <v>457</v>
      </c>
      <c r="B146" s="128" t="s">
        <v>596</v>
      </c>
      <c r="C146" s="129">
        <v>2018</v>
      </c>
      <c r="D146" s="129">
        <v>0.4</v>
      </c>
      <c r="E146" s="130">
        <v>110</v>
      </c>
      <c r="F146" s="130">
        <v>11</v>
      </c>
      <c r="G146" s="130">
        <v>47.016199999999998</v>
      </c>
      <c r="H146" s="114"/>
      <c r="I146" s="114"/>
      <c r="J146" s="114"/>
      <c r="K146" s="114"/>
      <c r="L146" s="114"/>
      <c r="M146" s="114"/>
      <c r="N146" s="114"/>
      <c r="O146" s="114"/>
    </row>
    <row r="147" spans="1:15" x14ac:dyDescent="0.3">
      <c r="A147" s="127" t="s">
        <v>457</v>
      </c>
      <c r="B147" s="128" t="s">
        <v>597</v>
      </c>
      <c r="C147" s="129">
        <v>2018</v>
      </c>
      <c r="D147" s="129">
        <v>0.4</v>
      </c>
      <c r="E147" s="130">
        <v>22</v>
      </c>
      <c r="F147" s="130">
        <v>15</v>
      </c>
      <c r="G147" s="130">
        <v>42.214950000000002</v>
      </c>
      <c r="H147" s="114"/>
      <c r="I147" s="114"/>
      <c r="J147" s="114"/>
      <c r="K147" s="114"/>
      <c r="L147" s="114"/>
      <c r="M147" s="114"/>
      <c r="N147" s="114"/>
      <c r="O147" s="114"/>
    </row>
    <row r="148" spans="1:15" x14ac:dyDescent="0.3">
      <c r="A148" s="127" t="s">
        <v>457</v>
      </c>
      <c r="B148" s="128" t="s">
        <v>598</v>
      </c>
      <c r="C148" s="129">
        <v>2018</v>
      </c>
      <c r="D148" s="129">
        <v>0.4</v>
      </c>
      <c r="E148" s="130">
        <v>95</v>
      </c>
      <c r="F148" s="130">
        <v>8</v>
      </c>
      <c r="G148" s="130">
        <v>214.81639999999999</v>
      </c>
      <c r="H148" s="114"/>
      <c r="I148" s="114"/>
      <c r="J148" s="114"/>
      <c r="K148" s="114"/>
      <c r="L148" s="114"/>
      <c r="M148" s="114"/>
      <c r="N148" s="114"/>
      <c r="O148" s="114"/>
    </row>
    <row r="149" spans="1:15" x14ac:dyDescent="0.3">
      <c r="A149" s="127" t="s">
        <v>457</v>
      </c>
      <c r="B149" s="128" t="s">
        <v>599</v>
      </c>
      <c r="C149" s="129">
        <v>2018</v>
      </c>
      <c r="D149" s="129">
        <v>0.4</v>
      </c>
      <c r="E149" s="130">
        <v>136</v>
      </c>
      <c r="F149" s="130">
        <v>15</v>
      </c>
      <c r="G149" s="130">
        <v>156.21538000000001</v>
      </c>
      <c r="H149" s="114"/>
      <c r="I149" s="114"/>
      <c r="J149" s="114"/>
      <c r="K149" s="114"/>
      <c r="L149" s="114"/>
      <c r="M149" s="114"/>
      <c r="N149" s="114"/>
      <c r="O149" s="114"/>
    </row>
    <row r="150" spans="1:15" x14ac:dyDescent="0.3">
      <c r="A150" s="127" t="s">
        <v>457</v>
      </c>
      <c r="B150" s="128" t="s">
        <v>600</v>
      </c>
      <c r="C150" s="129">
        <v>2018</v>
      </c>
      <c r="D150" s="129">
        <v>0.23</v>
      </c>
      <c r="E150" s="130">
        <v>42</v>
      </c>
      <c r="F150" s="130">
        <v>5</v>
      </c>
      <c r="G150" s="130">
        <v>104.51058</v>
      </c>
      <c r="H150" s="114"/>
      <c r="I150" s="114"/>
      <c r="J150" s="114"/>
      <c r="K150" s="114"/>
      <c r="L150" s="114"/>
      <c r="M150" s="114"/>
      <c r="N150" s="114"/>
      <c r="O150" s="114"/>
    </row>
    <row r="151" spans="1:15" x14ac:dyDescent="0.3">
      <c r="A151" s="127" t="s">
        <v>457</v>
      </c>
      <c r="B151" s="128" t="s">
        <v>601</v>
      </c>
      <c r="C151" s="129">
        <v>2018</v>
      </c>
      <c r="D151" s="129">
        <v>0.4</v>
      </c>
      <c r="E151" s="130">
        <v>24</v>
      </c>
      <c r="F151" s="130">
        <v>15</v>
      </c>
      <c r="G151" s="130">
        <v>34.552239999999998</v>
      </c>
      <c r="H151" s="114"/>
      <c r="I151" s="114"/>
      <c r="J151" s="114"/>
      <c r="K151" s="114"/>
      <c r="L151" s="114"/>
      <c r="M151" s="114"/>
      <c r="N151" s="114"/>
      <c r="O151" s="114"/>
    </row>
    <row r="152" spans="1:15" x14ac:dyDescent="0.3">
      <c r="A152" s="127" t="s">
        <v>457</v>
      </c>
      <c r="B152" s="128" t="s">
        <v>602</v>
      </c>
      <c r="C152" s="129">
        <v>2018</v>
      </c>
      <c r="D152" s="129">
        <v>0.4</v>
      </c>
      <c r="E152" s="130">
        <v>34</v>
      </c>
      <c r="F152" s="130">
        <v>15</v>
      </c>
      <c r="G152" s="130">
        <v>73.130619999999993</v>
      </c>
      <c r="H152" s="114"/>
      <c r="I152" s="114"/>
      <c r="J152" s="114"/>
      <c r="K152" s="114"/>
      <c r="L152" s="114"/>
      <c r="M152" s="114"/>
      <c r="N152" s="114"/>
      <c r="O152" s="114"/>
    </row>
    <row r="153" spans="1:15" x14ac:dyDescent="0.3">
      <c r="A153" s="127" t="s">
        <v>457</v>
      </c>
      <c r="B153" s="128" t="s">
        <v>603</v>
      </c>
      <c r="C153" s="129">
        <v>2018</v>
      </c>
      <c r="D153" s="129">
        <v>0.4</v>
      </c>
      <c r="E153" s="130">
        <v>8</v>
      </c>
      <c r="F153" s="130">
        <v>15</v>
      </c>
      <c r="G153" s="130">
        <v>12.519030000000001</v>
      </c>
      <c r="H153" s="114"/>
      <c r="I153" s="114"/>
      <c r="J153" s="114"/>
      <c r="K153" s="114"/>
      <c r="L153" s="114"/>
      <c r="M153" s="114"/>
      <c r="N153" s="114"/>
      <c r="O153" s="114"/>
    </row>
    <row r="154" spans="1:15" x14ac:dyDescent="0.3">
      <c r="A154" s="127" t="s">
        <v>457</v>
      </c>
      <c r="B154" s="128" t="s">
        <v>604</v>
      </c>
      <c r="C154" s="129">
        <v>2018</v>
      </c>
      <c r="D154" s="129">
        <v>0.4</v>
      </c>
      <c r="E154" s="130">
        <v>41</v>
      </c>
      <c r="F154" s="130">
        <v>5</v>
      </c>
      <c r="G154" s="130">
        <v>118.84627</v>
      </c>
      <c r="H154" s="114"/>
      <c r="I154" s="114"/>
      <c r="J154" s="114"/>
      <c r="K154" s="114"/>
      <c r="L154" s="114"/>
      <c r="M154" s="114"/>
      <c r="N154" s="114"/>
      <c r="O154" s="114"/>
    </row>
    <row r="155" spans="1:15" x14ac:dyDescent="0.3">
      <c r="A155" s="127" t="s">
        <v>457</v>
      </c>
      <c r="B155" s="128" t="s">
        <v>605</v>
      </c>
      <c r="C155" s="129">
        <v>2018</v>
      </c>
      <c r="D155" s="129">
        <v>0.23</v>
      </c>
      <c r="E155" s="130">
        <v>217</v>
      </c>
      <c r="F155" s="130">
        <v>1</v>
      </c>
      <c r="G155" s="130">
        <v>257.87720000000002</v>
      </c>
      <c r="H155" s="114"/>
      <c r="I155" s="114"/>
      <c r="J155" s="114"/>
      <c r="K155" s="114"/>
      <c r="L155" s="114"/>
      <c r="M155" s="114"/>
      <c r="N155" s="114"/>
      <c r="O155" s="114"/>
    </row>
    <row r="156" spans="1:15" x14ac:dyDescent="0.3">
      <c r="A156" s="127" t="s">
        <v>457</v>
      </c>
      <c r="B156" s="128" t="s">
        <v>606</v>
      </c>
      <c r="C156" s="129">
        <v>2018</v>
      </c>
      <c r="D156" s="129">
        <v>0.23</v>
      </c>
      <c r="E156" s="130">
        <v>52</v>
      </c>
      <c r="F156" s="130">
        <v>1</v>
      </c>
      <c r="G156" s="130">
        <v>29.276719999999997</v>
      </c>
      <c r="H156" s="114"/>
      <c r="I156" s="114"/>
      <c r="J156" s="114"/>
      <c r="K156" s="114"/>
      <c r="L156" s="114"/>
      <c r="M156" s="114"/>
      <c r="N156" s="114"/>
      <c r="O156" s="114"/>
    </row>
    <row r="157" spans="1:15" x14ac:dyDescent="0.3">
      <c r="A157" s="127" t="s">
        <v>457</v>
      </c>
      <c r="B157" s="128" t="s">
        <v>607</v>
      </c>
      <c r="C157" s="129">
        <v>2018</v>
      </c>
      <c r="D157" s="129">
        <v>0.23</v>
      </c>
      <c r="E157" s="130">
        <v>26</v>
      </c>
      <c r="F157" s="130">
        <v>0.34</v>
      </c>
      <c r="G157" s="130">
        <v>39.04618</v>
      </c>
      <c r="H157" s="114"/>
      <c r="I157" s="114"/>
      <c r="J157" s="114"/>
      <c r="K157" s="114"/>
      <c r="L157" s="114"/>
      <c r="M157" s="114"/>
      <c r="N157" s="114"/>
      <c r="O157" s="114"/>
    </row>
    <row r="158" spans="1:15" x14ac:dyDescent="0.3">
      <c r="A158" s="127" t="s">
        <v>457</v>
      </c>
      <c r="B158" s="128" t="s">
        <v>608</v>
      </c>
      <c r="C158" s="129">
        <v>2018</v>
      </c>
      <c r="D158" s="129">
        <v>0.4</v>
      </c>
      <c r="E158" s="130">
        <v>17</v>
      </c>
      <c r="F158" s="130">
        <v>36</v>
      </c>
      <c r="G158" s="130">
        <v>40.490169999999999</v>
      </c>
      <c r="H158" s="114"/>
      <c r="I158" s="114"/>
      <c r="J158" s="114"/>
      <c r="K158" s="114"/>
      <c r="L158" s="114"/>
      <c r="M158" s="114"/>
      <c r="N158" s="114"/>
      <c r="O158" s="114"/>
    </row>
    <row r="159" spans="1:15" x14ac:dyDescent="0.3">
      <c r="A159" s="127" t="s">
        <v>457</v>
      </c>
      <c r="B159" s="128" t="s">
        <v>609</v>
      </c>
      <c r="C159" s="129">
        <v>2018</v>
      </c>
      <c r="D159" s="129">
        <v>0.4</v>
      </c>
      <c r="E159" s="130">
        <v>180</v>
      </c>
      <c r="F159" s="130">
        <v>15</v>
      </c>
      <c r="G159" s="130">
        <v>119.287432</v>
      </c>
      <c r="H159" s="114"/>
      <c r="I159" s="114"/>
      <c r="J159" s="114"/>
      <c r="K159" s="114"/>
      <c r="L159" s="114"/>
      <c r="M159" s="114"/>
      <c r="N159" s="114"/>
      <c r="O159" s="114"/>
    </row>
    <row r="160" spans="1:15" x14ac:dyDescent="0.3">
      <c r="A160" s="127" t="s">
        <v>457</v>
      </c>
      <c r="B160" s="128" t="s">
        <v>610</v>
      </c>
      <c r="C160" s="129">
        <v>2018</v>
      </c>
      <c r="D160" s="129">
        <v>0.4</v>
      </c>
      <c r="E160" s="130">
        <v>105</v>
      </c>
      <c r="F160" s="130">
        <v>80</v>
      </c>
      <c r="G160" s="130">
        <v>216.86073999999999</v>
      </c>
      <c r="H160" s="114"/>
      <c r="I160" s="114"/>
      <c r="J160" s="114"/>
      <c r="K160" s="114"/>
      <c r="L160" s="114"/>
      <c r="M160" s="114"/>
      <c r="N160" s="114"/>
      <c r="O160" s="114"/>
    </row>
    <row r="161" spans="1:15" x14ac:dyDescent="0.3">
      <c r="A161" s="127" t="s">
        <v>457</v>
      </c>
      <c r="B161" s="128" t="s">
        <v>611</v>
      </c>
      <c r="C161" s="129">
        <v>2018</v>
      </c>
      <c r="D161" s="129">
        <v>0.4</v>
      </c>
      <c r="E161" s="130">
        <v>51</v>
      </c>
      <c r="F161" s="130">
        <v>15</v>
      </c>
      <c r="G161" s="130">
        <v>81.357110000000006</v>
      </c>
      <c r="H161" s="114"/>
      <c r="I161" s="114"/>
      <c r="J161" s="114"/>
      <c r="K161" s="114"/>
      <c r="L161" s="114"/>
      <c r="M161" s="114"/>
      <c r="N161" s="114"/>
      <c r="O161" s="114"/>
    </row>
    <row r="162" spans="1:15" x14ac:dyDescent="0.3">
      <c r="A162" s="127" t="s">
        <v>457</v>
      </c>
      <c r="B162" s="128" t="s">
        <v>612</v>
      </c>
      <c r="C162" s="129">
        <v>2018</v>
      </c>
      <c r="D162" s="129">
        <v>0.23</v>
      </c>
      <c r="E162" s="130">
        <v>13</v>
      </c>
      <c r="F162" s="130">
        <v>0.04</v>
      </c>
      <c r="G162" s="130">
        <v>103.69173000000001</v>
      </c>
      <c r="H162" s="114"/>
      <c r="I162" s="114"/>
      <c r="J162" s="114"/>
      <c r="K162" s="114"/>
      <c r="L162" s="114"/>
      <c r="M162" s="114"/>
      <c r="N162" s="114"/>
      <c r="O162" s="114"/>
    </row>
    <row r="163" spans="1:15" x14ac:dyDescent="0.3">
      <c r="A163" s="127" t="s">
        <v>457</v>
      </c>
      <c r="B163" s="128" t="s">
        <v>613</v>
      </c>
      <c r="C163" s="129">
        <v>2018</v>
      </c>
      <c r="D163" s="129">
        <v>0.23</v>
      </c>
      <c r="E163" s="130">
        <v>111</v>
      </c>
      <c r="F163" s="130">
        <v>0.08</v>
      </c>
      <c r="G163" s="130">
        <v>69.523200000000003</v>
      </c>
      <c r="H163" s="114"/>
      <c r="I163" s="114"/>
      <c r="J163" s="114"/>
      <c r="K163" s="114"/>
      <c r="L163" s="114"/>
      <c r="M163" s="114"/>
      <c r="N163" s="114"/>
      <c r="O163" s="114"/>
    </row>
    <row r="164" spans="1:15" x14ac:dyDescent="0.3">
      <c r="A164" s="127" t="s">
        <v>457</v>
      </c>
      <c r="B164" s="128" t="s">
        <v>614</v>
      </c>
      <c r="C164" s="129">
        <v>2018</v>
      </c>
      <c r="D164" s="129">
        <v>0.23</v>
      </c>
      <c r="E164" s="130">
        <v>61</v>
      </c>
      <c r="F164" s="130">
        <v>0.28000000000000003</v>
      </c>
      <c r="G164" s="130">
        <v>58.569240000000001</v>
      </c>
      <c r="H164" s="114"/>
      <c r="I164" s="114"/>
      <c r="J164" s="114"/>
      <c r="K164" s="114"/>
      <c r="L164" s="114"/>
      <c r="M164" s="114"/>
      <c r="N164" s="114"/>
      <c r="O164" s="114"/>
    </row>
    <row r="165" spans="1:15" x14ac:dyDescent="0.3">
      <c r="A165" s="127" t="s">
        <v>457</v>
      </c>
      <c r="B165" s="128" t="s">
        <v>615</v>
      </c>
      <c r="C165" s="129">
        <v>2018</v>
      </c>
      <c r="D165" s="129">
        <v>0.23</v>
      </c>
      <c r="E165" s="130">
        <v>114</v>
      </c>
      <c r="F165" s="130">
        <v>0.08</v>
      </c>
      <c r="G165" s="130">
        <v>36.410700000000006</v>
      </c>
      <c r="H165" s="114"/>
      <c r="I165" s="114"/>
      <c r="J165" s="114"/>
      <c r="K165" s="114"/>
      <c r="L165" s="114"/>
      <c r="M165" s="114"/>
      <c r="N165" s="114"/>
      <c r="O165" s="114"/>
    </row>
    <row r="166" spans="1:15" x14ac:dyDescent="0.3">
      <c r="A166" s="127" t="s">
        <v>457</v>
      </c>
      <c r="B166" s="128" t="s">
        <v>616</v>
      </c>
      <c r="C166" s="129">
        <v>2018</v>
      </c>
      <c r="D166" s="129">
        <v>0.23</v>
      </c>
      <c r="E166" s="130">
        <v>77</v>
      </c>
      <c r="F166" s="130">
        <v>0.28000000000000003</v>
      </c>
      <c r="G166" s="130">
        <v>33.54954</v>
      </c>
      <c r="H166" s="114"/>
      <c r="I166" s="114"/>
      <c r="J166" s="114"/>
      <c r="K166" s="114"/>
      <c r="L166" s="114"/>
      <c r="M166" s="114"/>
      <c r="N166" s="114"/>
      <c r="O166" s="114"/>
    </row>
    <row r="167" spans="1:15" x14ac:dyDescent="0.3">
      <c r="A167" s="127" t="s">
        <v>457</v>
      </c>
      <c r="B167" s="128" t="s">
        <v>617</v>
      </c>
      <c r="C167" s="129">
        <v>2018</v>
      </c>
      <c r="D167" s="129">
        <v>0.23</v>
      </c>
      <c r="E167" s="130">
        <v>68</v>
      </c>
      <c r="F167" s="130">
        <v>0.28000000000000003</v>
      </c>
      <c r="G167" s="130">
        <v>33.45017</v>
      </c>
      <c r="H167" s="114"/>
      <c r="I167" s="114"/>
      <c r="J167" s="114"/>
      <c r="K167" s="114"/>
      <c r="L167" s="114"/>
      <c r="M167" s="114"/>
      <c r="N167" s="114"/>
      <c r="O167" s="114"/>
    </row>
    <row r="168" spans="1:15" x14ac:dyDescent="0.3">
      <c r="A168" s="127" t="s">
        <v>457</v>
      </c>
      <c r="B168" s="128" t="s">
        <v>618</v>
      </c>
      <c r="C168" s="129">
        <v>2018</v>
      </c>
      <c r="D168" s="129">
        <v>0.23</v>
      </c>
      <c r="E168" s="130">
        <v>270</v>
      </c>
      <c r="F168" s="130">
        <v>0.08</v>
      </c>
      <c r="G168" s="130">
        <v>58.173940000000002</v>
      </c>
      <c r="H168" s="114"/>
      <c r="I168" s="114"/>
      <c r="J168" s="114"/>
      <c r="K168" s="114"/>
      <c r="L168" s="114"/>
      <c r="M168" s="114"/>
      <c r="N168" s="114"/>
      <c r="O168" s="114"/>
    </row>
    <row r="169" spans="1:15" x14ac:dyDescent="0.3">
      <c r="A169" s="127" t="s">
        <v>457</v>
      </c>
      <c r="B169" s="128" t="s">
        <v>619</v>
      </c>
      <c r="C169" s="129">
        <v>2018</v>
      </c>
      <c r="D169" s="129">
        <v>0.4</v>
      </c>
      <c r="E169" s="130">
        <v>29</v>
      </c>
      <c r="F169" s="130">
        <v>15</v>
      </c>
      <c r="G169" s="130">
        <v>120.035</v>
      </c>
      <c r="H169" s="114"/>
      <c r="I169" s="114"/>
      <c r="J169" s="114"/>
      <c r="K169" s="114"/>
      <c r="L169" s="114"/>
      <c r="M169" s="114"/>
      <c r="N169" s="114"/>
      <c r="O169" s="114"/>
    </row>
    <row r="170" spans="1:15" x14ac:dyDescent="0.3">
      <c r="A170" s="127" t="s">
        <v>457</v>
      </c>
      <c r="B170" s="128" t="s">
        <v>620</v>
      </c>
      <c r="C170" s="129">
        <v>2018</v>
      </c>
      <c r="D170" s="129">
        <v>0.4</v>
      </c>
      <c r="E170" s="130">
        <v>318</v>
      </c>
      <c r="F170" s="130">
        <v>15</v>
      </c>
      <c r="G170" s="130">
        <v>560.00861999999995</v>
      </c>
      <c r="H170" s="114"/>
      <c r="I170" s="114"/>
      <c r="J170" s="114"/>
      <c r="K170" s="114"/>
      <c r="L170" s="114"/>
      <c r="M170" s="114"/>
      <c r="N170" s="114"/>
      <c r="O170" s="114"/>
    </row>
    <row r="171" spans="1:15" x14ac:dyDescent="0.3">
      <c r="A171" s="127" t="s">
        <v>457</v>
      </c>
      <c r="B171" s="128" t="s">
        <v>621</v>
      </c>
      <c r="C171" s="129">
        <v>2018</v>
      </c>
      <c r="D171" s="129">
        <v>0.4</v>
      </c>
      <c r="E171" s="130">
        <v>20</v>
      </c>
      <c r="F171" s="130">
        <v>15</v>
      </c>
      <c r="G171" s="130">
        <v>53.480080000000001</v>
      </c>
      <c r="H171" s="114"/>
      <c r="I171" s="114"/>
      <c r="J171" s="114"/>
      <c r="K171" s="114"/>
      <c r="L171" s="114"/>
      <c r="M171" s="114"/>
      <c r="N171" s="114"/>
      <c r="O171" s="114"/>
    </row>
    <row r="172" spans="1:15" x14ac:dyDescent="0.3">
      <c r="A172" s="127" t="s">
        <v>457</v>
      </c>
      <c r="B172" s="128" t="s">
        <v>622</v>
      </c>
      <c r="C172" s="129">
        <v>2018</v>
      </c>
      <c r="D172" s="129">
        <v>0.4</v>
      </c>
      <c r="E172" s="130">
        <v>155</v>
      </c>
      <c r="F172" s="130">
        <v>15</v>
      </c>
      <c r="G172" s="130">
        <v>218.26114999999999</v>
      </c>
      <c r="H172" s="114"/>
      <c r="I172" s="114"/>
      <c r="J172" s="114"/>
      <c r="K172" s="114"/>
      <c r="L172" s="114"/>
      <c r="M172" s="114"/>
      <c r="N172" s="114"/>
      <c r="O172" s="114"/>
    </row>
    <row r="173" spans="1:15" x14ac:dyDescent="0.3">
      <c r="A173" s="127" t="s">
        <v>457</v>
      </c>
      <c r="B173" s="128" t="s">
        <v>623</v>
      </c>
      <c r="C173" s="129">
        <v>2018</v>
      </c>
      <c r="D173" s="129">
        <v>0.4</v>
      </c>
      <c r="E173" s="130">
        <v>56</v>
      </c>
      <c r="F173" s="130">
        <v>12</v>
      </c>
      <c r="G173" s="130">
        <v>89.878659999999996</v>
      </c>
      <c r="H173" s="114"/>
      <c r="I173" s="114"/>
      <c r="J173" s="114"/>
      <c r="K173" s="114"/>
      <c r="L173" s="114"/>
      <c r="M173" s="114"/>
      <c r="N173" s="114"/>
      <c r="O173" s="114"/>
    </row>
    <row r="174" spans="1:15" x14ac:dyDescent="0.3">
      <c r="A174" s="127" t="s">
        <v>457</v>
      </c>
      <c r="B174" s="128" t="s">
        <v>624</v>
      </c>
      <c r="C174" s="129">
        <v>2018</v>
      </c>
      <c r="D174" s="129">
        <v>0.23</v>
      </c>
      <c r="E174" s="130">
        <v>19</v>
      </c>
      <c r="F174" s="130">
        <v>5</v>
      </c>
      <c r="G174" s="130">
        <v>36.063769999999998</v>
      </c>
      <c r="H174" s="114"/>
      <c r="I174" s="114"/>
      <c r="J174" s="114"/>
      <c r="K174" s="114"/>
      <c r="L174" s="114"/>
      <c r="M174" s="114"/>
      <c r="N174" s="114"/>
      <c r="O174" s="114"/>
    </row>
    <row r="175" spans="1:15" x14ac:dyDescent="0.3">
      <c r="A175" s="127" t="s">
        <v>457</v>
      </c>
      <c r="B175" s="128" t="s">
        <v>625</v>
      </c>
      <c r="C175" s="129">
        <v>2018</v>
      </c>
      <c r="D175" s="129">
        <v>0.4</v>
      </c>
      <c r="E175" s="130">
        <v>10</v>
      </c>
      <c r="F175" s="130">
        <v>12</v>
      </c>
      <c r="G175" s="130">
        <v>4.2184400000000002</v>
      </c>
      <c r="H175" s="114"/>
      <c r="I175" s="114"/>
      <c r="J175" s="114"/>
      <c r="K175" s="114"/>
      <c r="L175" s="114"/>
      <c r="M175" s="114"/>
      <c r="N175" s="114"/>
      <c r="O175" s="114"/>
    </row>
    <row r="176" spans="1:15" x14ac:dyDescent="0.3">
      <c r="A176" s="127" t="s">
        <v>457</v>
      </c>
      <c r="B176" s="128" t="s">
        <v>626</v>
      </c>
      <c r="C176" s="129">
        <v>2018</v>
      </c>
      <c r="D176" s="129">
        <v>0.4</v>
      </c>
      <c r="E176" s="130">
        <v>30</v>
      </c>
      <c r="F176" s="130">
        <v>12</v>
      </c>
      <c r="G176" s="130">
        <v>25.267959999999999</v>
      </c>
      <c r="H176" s="114"/>
      <c r="I176" s="114"/>
      <c r="J176" s="114"/>
      <c r="K176" s="114"/>
      <c r="L176" s="114"/>
      <c r="M176" s="114"/>
      <c r="N176" s="114"/>
      <c r="O176" s="114"/>
    </row>
    <row r="177" spans="1:15" x14ac:dyDescent="0.3">
      <c r="A177" s="127" t="s">
        <v>457</v>
      </c>
      <c r="B177" s="128" t="s">
        <v>627</v>
      </c>
      <c r="C177" s="129">
        <v>2018</v>
      </c>
      <c r="D177" s="129">
        <v>0.4</v>
      </c>
      <c r="E177" s="130">
        <v>72</v>
      </c>
      <c r="F177" s="130">
        <v>12</v>
      </c>
      <c r="G177" s="130">
        <v>71.265150000000006</v>
      </c>
      <c r="H177" s="114"/>
      <c r="I177" s="114"/>
      <c r="J177" s="114"/>
      <c r="K177" s="114"/>
      <c r="L177" s="114"/>
      <c r="M177" s="114"/>
      <c r="N177" s="114"/>
      <c r="O177" s="114"/>
    </row>
    <row r="178" spans="1:15" x14ac:dyDescent="0.3">
      <c r="A178" s="127" t="s">
        <v>457</v>
      </c>
      <c r="B178" s="128" t="s">
        <v>628</v>
      </c>
      <c r="C178" s="129">
        <v>2018</v>
      </c>
      <c r="D178" s="129">
        <v>0.4</v>
      </c>
      <c r="E178" s="130">
        <v>82</v>
      </c>
      <c r="F178" s="130">
        <v>15</v>
      </c>
      <c r="G178" s="130">
        <v>71.869239999999991</v>
      </c>
      <c r="H178" s="114"/>
      <c r="I178" s="114"/>
      <c r="J178" s="114"/>
      <c r="K178" s="114"/>
      <c r="L178" s="114"/>
      <c r="M178" s="114"/>
      <c r="N178" s="114"/>
      <c r="O178" s="114"/>
    </row>
    <row r="179" spans="1:15" x14ac:dyDescent="0.3">
      <c r="A179" s="127" t="s">
        <v>457</v>
      </c>
      <c r="B179" s="128" t="s">
        <v>629</v>
      </c>
      <c r="C179" s="129">
        <v>2018</v>
      </c>
      <c r="D179" s="129">
        <v>0.4</v>
      </c>
      <c r="E179" s="130">
        <v>57</v>
      </c>
      <c r="F179" s="130">
        <v>15</v>
      </c>
      <c r="G179" s="130">
        <v>85.261960000000002</v>
      </c>
      <c r="H179" s="114"/>
      <c r="I179" s="114"/>
      <c r="J179" s="114"/>
      <c r="K179" s="114"/>
      <c r="L179" s="114"/>
      <c r="M179" s="114"/>
      <c r="N179" s="114"/>
      <c r="O179" s="114"/>
    </row>
    <row r="180" spans="1:15" x14ac:dyDescent="0.3">
      <c r="A180" s="127" t="s">
        <v>457</v>
      </c>
      <c r="B180" s="128" t="s">
        <v>630</v>
      </c>
      <c r="C180" s="129">
        <v>2018</v>
      </c>
      <c r="D180" s="129">
        <v>0.4</v>
      </c>
      <c r="E180" s="130">
        <v>31</v>
      </c>
      <c r="F180" s="130">
        <v>15</v>
      </c>
      <c r="G180" s="130">
        <v>44.765520000000002</v>
      </c>
      <c r="H180" s="114"/>
      <c r="I180" s="114"/>
      <c r="J180" s="114"/>
      <c r="K180" s="114"/>
      <c r="L180" s="114"/>
      <c r="M180" s="114"/>
      <c r="N180" s="114"/>
      <c r="O180" s="114"/>
    </row>
    <row r="181" spans="1:15" x14ac:dyDescent="0.3">
      <c r="A181" s="127" t="s">
        <v>457</v>
      </c>
      <c r="B181" s="128" t="s">
        <v>631</v>
      </c>
      <c r="C181" s="129">
        <v>2018</v>
      </c>
      <c r="D181" s="129">
        <v>0.4</v>
      </c>
      <c r="E181" s="130">
        <v>127</v>
      </c>
      <c r="F181" s="130">
        <v>12</v>
      </c>
      <c r="G181" s="130">
        <v>115.95974</v>
      </c>
      <c r="H181" s="114"/>
      <c r="I181" s="114"/>
      <c r="J181" s="114"/>
      <c r="K181" s="114"/>
      <c r="L181" s="114"/>
      <c r="M181" s="114"/>
      <c r="N181" s="114"/>
      <c r="O181" s="114"/>
    </row>
    <row r="182" spans="1:15" x14ac:dyDescent="0.3">
      <c r="A182" s="127" t="s">
        <v>457</v>
      </c>
      <c r="B182" s="128" t="s">
        <v>632</v>
      </c>
      <c r="C182" s="129">
        <v>2018</v>
      </c>
      <c r="D182" s="129">
        <v>0.4</v>
      </c>
      <c r="E182" s="130">
        <v>139</v>
      </c>
      <c r="F182" s="130">
        <v>12</v>
      </c>
      <c r="G182" s="130">
        <v>131.19839000000002</v>
      </c>
      <c r="H182" s="114"/>
      <c r="I182" s="114"/>
      <c r="J182" s="114"/>
      <c r="K182" s="114"/>
      <c r="L182" s="114"/>
      <c r="M182" s="114"/>
      <c r="N182" s="114"/>
      <c r="O182" s="114"/>
    </row>
    <row r="183" spans="1:15" x14ac:dyDescent="0.3">
      <c r="A183" s="127" t="s">
        <v>457</v>
      </c>
      <c r="B183" s="128" t="s">
        <v>632</v>
      </c>
      <c r="C183" s="129">
        <v>2018</v>
      </c>
      <c r="D183" s="129">
        <v>0.4</v>
      </c>
      <c r="E183" s="130">
        <v>25</v>
      </c>
      <c r="F183" s="130">
        <v>12</v>
      </c>
      <c r="G183" s="130">
        <v>16.198059999999998</v>
      </c>
      <c r="H183" s="114"/>
      <c r="I183" s="114"/>
      <c r="J183" s="114"/>
      <c r="K183" s="114"/>
      <c r="L183" s="114"/>
      <c r="M183" s="114"/>
      <c r="N183" s="114"/>
      <c r="O183" s="114"/>
    </row>
    <row r="184" spans="1:15" x14ac:dyDescent="0.3">
      <c r="A184" s="127" t="s">
        <v>457</v>
      </c>
      <c r="B184" s="128" t="s">
        <v>633</v>
      </c>
      <c r="C184" s="129">
        <v>2018</v>
      </c>
      <c r="D184" s="129">
        <v>0.23</v>
      </c>
      <c r="E184" s="130">
        <v>24</v>
      </c>
      <c r="F184" s="130">
        <v>2</v>
      </c>
      <c r="G184" s="130">
        <v>35.356920000000002</v>
      </c>
      <c r="H184" s="114"/>
      <c r="I184" s="114"/>
      <c r="J184" s="114"/>
      <c r="K184" s="114"/>
      <c r="L184" s="114"/>
      <c r="M184" s="114"/>
      <c r="N184" s="114"/>
      <c r="O184" s="114"/>
    </row>
    <row r="185" spans="1:15" x14ac:dyDescent="0.3">
      <c r="A185" s="127" t="s">
        <v>457</v>
      </c>
      <c r="B185" s="128" t="s">
        <v>634</v>
      </c>
      <c r="C185" s="129">
        <v>2018</v>
      </c>
      <c r="D185" s="129">
        <v>0.4</v>
      </c>
      <c r="E185" s="130">
        <v>149</v>
      </c>
      <c r="F185" s="130">
        <v>18</v>
      </c>
      <c r="G185" s="130">
        <v>85.72050999999999</v>
      </c>
      <c r="H185" s="114"/>
      <c r="I185" s="114"/>
      <c r="J185" s="114"/>
      <c r="K185" s="114"/>
      <c r="L185" s="114"/>
      <c r="M185" s="114"/>
      <c r="N185" s="114"/>
      <c r="O185" s="114"/>
    </row>
    <row r="186" spans="1:15" x14ac:dyDescent="0.3">
      <c r="A186" s="127" t="s">
        <v>457</v>
      </c>
      <c r="B186" s="128" t="s">
        <v>635</v>
      </c>
      <c r="C186" s="129">
        <v>2018</v>
      </c>
      <c r="D186" s="129">
        <v>0.4</v>
      </c>
      <c r="E186" s="130">
        <v>137</v>
      </c>
      <c r="F186" s="130">
        <v>15</v>
      </c>
      <c r="G186" s="130">
        <v>144.12900999999999</v>
      </c>
      <c r="H186" s="114"/>
      <c r="I186" s="114"/>
      <c r="J186" s="114"/>
      <c r="K186" s="114"/>
      <c r="L186" s="114"/>
      <c r="M186" s="114"/>
      <c r="N186" s="114"/>
      <c r="O186" s="114"/>
    </row>
    <row r="187" spans="1:15" x14ac:dyDescent="0.3">
      <c r="A187" s="127" t="s">
        <v>457</v>
      </c>
      <c r="B187" s="128" t="s">
        <v>636</v>
      </c>
      <c r="C187" s="129">
        <v>2018</v>
      </c>
      <c r="D187" s="129">
        <v>0.4</v>
      </c>
      <c r="E187" s="130">
        <v>24</v>
      </c>
      <c r="F187" s="130">
        <v>12</v>
      </c>
      <c r="G187" s="130">
        <v>21.3307</v>
      </c>
      <c r="H187" s="114"/>
      <c r="I187" s="114"/>
      <c r="J187" s="114"/>
      <c r="K187" s="114"/>
      <c r="L187" s="114"/>
      <c r="M187" s="114"/>
      <c r="N187" s="114"/>
      <c r="O187" s="114"/>
    </row>
    <row r="188" spans="1:15" x14ac:dyDescent="0.3">
      <c r="A188" s="127" t="s">
        <v>457</v>
      </c>
      <c r="B188" s="128" t="s">
        <v>637</v>
      </c>
      <c r="C188" s="129">
        <v>2018</v>
      </c>
      <c r="D188" s="129">
        <v>0.4</v>
      </c>
      <c r="E188" s="130">
        <v>34</v>
      </c>
      <c r="F188" s="130">
        <v>15</v>
      </c>
      <c r="G188" s="130">
        <v>65.310370000000006</v>
      </c>
      <c r="H188" s="114"/>
      <c r="I188" s="114"/>
      <c r="J188" s="114"/>
      <c r="K188" s="114"/>
      <c r="L188" s="114"/>
      <c r="M188" s="114"/>
      <c r="N188" s="114"/>
      <c r="O188" s="114"/>
    </row>
    <row r="189" spans="1:15" x14ac:dyDescent="0.3">
      <c r="A189" s="127" t="s">
        <v>457</v>
      </c>
      <c r="B189" s="128" t="s">
        <v>638</v>
      </c>
      <c r="C189" s="129">
        <v>2018</v>
      </c>
      <c r="D189" s="129">
        <v>0.4</v>
      </c>
      <c r="E189" s="130">
        <v>8</v>
      </c>
      <c r="F189" s="130">
        <v>15</v>
      </c>
      <c r="G189" s="130">
        <v>3.4720399999999998</v>
      </c>
      <c r="H189" s="114"/>
      <c r="I189" s="114"/>
      <c r="J189" s="114"/>
      <c r="K189" s="114"/>
      <c r="L189" s="114"/>
      <c r="M189" s="114"/>
      <c r="N189" s="114"/>
      <c r="O189" s="114"/>
    </row>
    <row r="190" spans="1:15" x14ac:dyDescent="0.3">
      <c r="A190" s="127" t="s">
        <v>457</v>
      </c>
      <c r="B190" s="128" t="s">
        <v>639</v>
      </c>
      <c r="C190" s="129">
        <v>2018</v>
      </c>
      <c r="D190" s="129">
        <v>0.23</v>
      </c>
      <c r="E190" s="130">
        <v>44</v>
      </c>
      <c r="F190" s="130">
        <v>5</v>
      </c>
      <c r="G190" s="130">
        <v>96.798599999999993</v>
      </c>
      <c r="H190" s="114"/>
      <c r="I190" s="114"/>
      <c r="J190" s="114"/>
      <c r="K190" s="114"/>
      <c r="L190" s="114"/>
      <c r="M190" s="114"/>
      <c r="N190" s="114"/>
      <c r="O190" s="114"/>
    </row>
    <row r="191" spans="1:15" x14ac:dyDescent="0.3">
      <c r="A191" s="127" t="s">
        <v>457</v>
      </c>
      <c r="B191" s="128" t="s">
        <v>640</v>
      </c>
      <c r="C191" s="129">
        <v>2018</v>
      </c>
      <c r="D191" s="129">
        <v>0.4</v>
      </c>
      <c r="E191" s="130">
        <v>197</v>
      </c>
      <c r="F191" s="130">
        <v>15</v>
      </c>
      <c r="G191" s="130">
        <v>225.37533999999999</v>
      </c>
      <c r="H191" s="114"/>
      <c r="I191" s="114"/>
      <c r="J191" s="114"/>
      <c r="K191" s="114"/>
      <c r="L191" s="114"/>
      <c r="M191" s="114"/>
      <c r="N191" s="114"/>
      <c r="O191" s="114"/>
    </row>
    <row r="192" spans="1:15" x14ac:dyDescent="0.3">
      <c r="A192" s="127" t="s">
        <v>457</v>
      </c>
      <c r="B192" s="128" t="s">
        <v>641</v>
      </c>
      <c r="C192" s="129">
        <v>2018</v>
      </c>
      <c r="D192" s="129">
        <v>0.4</v>
      </c>
      <c r="E192" s="130">
        <v>33</v>
      </c>
      <c r="F192" s="130">
        <v>15</v>
      </c>
      <c r="G192" s="130">
        <v>72.126050000000006</v>
      </c>
      <c r="H192" s="114"/>
      <c r="I192" s="114"/>
      <c r="J192" s="114"/>
      <c r="K192" s="114"/>
      <c r="L192" s="114"/>
      <c r="M192" s="114"/>
      <c r="N192" s="114"/>
      <c r="O192" s="114"/>
    </row>
    <row r="193" spans="1:15" x14ac:dyDescent="0.3">
      <c r="A193" s="127" t="s">
        <v>457</v>
      </c>
      <c r="B193" s="128" t="s">
        <v>642</v>
      </c>
      <c r="C193" s="129">
        <v>2018</v>
      </c>
      <c r="D193" s="129">
        <v>0.4</v>
      </c>
      <c r="E193" s="130">
        <v>32</v>
      </c>
      <c r="F193" s="130">
        <v>15</v>
      </c>
      <c r="G193" s="130">
        <v>47.428170000000001</v>
      </c>
      <c r="H193" s="114"/>
      <c r="I193" s="114"/>
      <c r="J193" s="114"/>
      <c r="K193" s="114"/>
      <c r="L193" s="114"/>
      <c r="M193" s="114"/>
      <c r="N193" s="114"/>
      <c r="O193" s="114"/>
    </row>
    <row r="194" spans="1:15" x14ac:dyDescent="0.3">
      <c r="A194" s="127" t="s">
        <v>457</v>
      </c>
      <c r="B194" s="128" t="s">
        <v>643</v>
      </c>
      <c r="C194" s="129">
        <v>2018</v>
      </c>
      <c r="D194" s="129">
        <v>0.4</v>
      </c>
      <c r="E194" s="130">
        <v>105</v>
      </c>
      <c r="F194" s="130">
        <v>15</v>
      </c>
      <c r="G194" s="130">
        <v>238.90244999999999</v>
      </c>
      <c r="H194" s="114"/>
      <c r="I194" s="114"/>
      <c r="J194" s="114"/>
      <c r="K194" s="114"/>
      <c r="L194" s="114"/>
      <c r="M194" s="114"/>
      <c r="N194" s="114"/>
      <c r="O194" s="114"/>
    </row>
    <row r="195" spans="1:15" x14ac:dyDescent="0.3">
      <c r="A195" s="127" t="s">
        <v>457</v>
      </c>
      <c r="B195" s="128" t="s">
        <v>644</v>
      </c>
      <c r="C195" s="129">
        <v>2018</v>
      </c>
      <c r="D195" s="129">
        <v>0.4</v>
      </c>
      <c r="E195" s="130">
        <v>27</v>
      </c>
      <c r="F195" s="130">
        <v>15</v>
      </c>
      <c r="G195" s="130">
        <v>23.134840000000001</v>
      </c>
      <c r="H195" s="114"/>
      <c r="I195" s="114"/>
      <c r="J195" s="114"/>
      <c r="K195" s="114"/>
      <c r="L195" s="114"/>
      <c r="M195" s="114"/>
      <c r="N195" s="114"/>
      <c r="O195" s="114"/>
    </row>
    <row r="196" spans="1:15" x14ac:dyDescent="0.3">
      <c r="A196" s="127" t="s">
        <v>457</v>
      </c>
      <c r="B196" s="128" t="s">
        <v>645</v>
      </c>
      <c r="C196" s="129">
        <v>2018</v>
      </c>
      <c r="D196" s="129">
        <v>0.4</v>
      </c>
      <c r="E196" s="130">
        <v>162</v>
      </c>
      <c r="F196" s="130">
        <v>12</v>
      </c>
      <c r="G196" s="130">
        <v>127.2756</v>
      </c>
      <c r="H196" s="114"/>
      <c r="I196" s="114"/>
      <c r="J196" s="114"/>
      <c r="K196" s="114"/>
      <c r="L196" s="114"/>
      <c r="M196" s="114"/>
      <c r="N196" s="114"/>
      <c r="O196" s="114"/>
    </row>
    <row r="197" spans="1:15" x14ac:dyDescent="0.3">
      <c r="A197" s="127" t="s">
        <v>457</v>
      </c>
      <c r="B197" s="128" t="s">
        <v>646</v>
      </c>
      <c r="C197" s="129">
        <v>2018</v>
      </c>
      <c r="D197" s="129">
        <v>0.4</v>
      </c>
      <c r="E197" s="130">
        <v>52</v>
      </c>
      <c r="F197" s="130">
        <v>50</v>
      </c>
      <c r="G197" s="130">
        <v>47.937690000000003</v>
      </c>
      <c r="H197" s="114"/>
      <c r="I197" s="114"/>
      <c r="J197" s="114"/>
      <c r="K197" s="114"/>
      <c r="L197" s="114"/>
      <c r="M197" s="114"/>
      <c r="N197" s="114"/>
      <c r="O197" s="114"/>
    </row>
    <row r="198" spans="1:15" x14ac:dyDescent="0.3">
      <c r="A198" s="127" t="s">
        <v>457</v>
      </c>
      <c r="B198" s="128" t="s">
        <v>647</v>
      </c>
      <c r="C198" s="129">
        <v>2018</v>
      </c>
      <c r="D198" s="129">
        <v>0.4</v>
      </c>
      <c r="E198" s="130">
        <v>132</v>
      </c>
      <c r="F198" s="130">
        <v>15</v>
      </c>
      <c r="G198" s="130">
        <v>206.37063000000001</v>
      </c>
      <c r="H198" s="114"/>
      <c r="I198" s="114"/>
      <c r="J198" s="114"/>
      <c r="K198" s="114"/>
      <c r="L198" s="114"/>
      <c r="M198" s="114"/>
      <c r="N198" s="114"/>
      <c r="O198" s="114"/>
    </row>
    <row r="199" spans="1:15" x14ac:dyDescent="0.3">
      <c r="A199" s="127" t="s">
        <v>457</v>
      </c>
      <c r="B199" s="128" t="s">
        <v>648</v>
      </c>
      <c r="C199" s="129">
        <v>2018</v>
      </c>
      <c r="D199" s="129">
        <v>0.4</v>
      </c>
      <c r="E199" s="130">
        <v>92</v>
      </c>
      <c r="F199" s="130">
        <v>30</v>
      </c>
      <c r="G199" s="130">
        <v>118.26739999999999</v>
      </c>
      <c r="H199" s="114"/>
      <c r="I199" s="114"/>
      <c r="J199" s="114"/>
      <c r="K199" s="114"/>
      <c r="L199" s="114"/>
      <c r="M199" s="114"/>
      <c r="N199" s="114"/>
      <c r="O199" s="114"/>
    </row>
    <row r="200" spans="1:15" x14ac:dyDescent="0.3">
      <c r="A200" s="127" t="s">
        <v>457</v>
      </c>
      <c r="B200" s="128" t="s">
        <v>649</v>
      </c>
      <c r="C200" s="129">
        <v>2018</v>
      </c>
      <c r="D200" s="129">
        <v>0.23</v>
      </c>
      <c r="E200" s="130">
        <v>13</v>
      </c>
      <c r="F200" s="130">
        <v>5</v>
      </c>
      <c r="G200" s="130">
        <v>69.66583</v>
      </c>
      <c r="H200" s="114"/>
      <c r="I200" s="114"/>
      <c r="J200" s="114"/>
      <c r="K200" s="114"/>
      <c r="L200" s="114"/>
      <c r="M200" s="114"/>
      <c r="N200" s="114"/>
      <c r="O200" s="114"/>
    </row>
    <row r="201" spans="1:15" x14ac:dyDescent="0.3">
      <c r="A201" s="127" t="s">
        <v>457</v>
      </c>
      <c r="B201" s="128" t="s">
        <v>650</v>
      </c>
      <c r="C201" s="129">
        <v>2018</v>
      </c>
      <c r="D201" s="129">
        <v>0.4</v>
      </c>
      <c r="E201" s="130">
        <v>118</v>
      </c>
      <c r="F201" s="130">
        <v>12</v>
      </c>
      <c r="G201" s="130">
        <v>124.13871</v>
      </c>
      <c r="H201" s="114"/>
      <c r="I201" s="114"/>
      <c r="J201" s="114"/>
      <c r="K201" s="114"/>
      <c r="L201" s="114"/>
      <c r="M201" s="114"/>
      <c r="N201" s="114"/>
      <c r="O201" s="114"/>
    </row>
    <row r="202" spans="1:15" x14ac:dyDescent="0.3">
      <c r="A202" s="127" t="s">
        <v>457</v>
      </c>
      <c r="B202" s="128" t="s">
        <v>651</v>
      </c>
      <c r="C202" s="129">
        <v>2018</v>
      </c>
      <c r="D202" s="129">
        <v>0.4</v>
      </c>
      <c r="E202" s="130">
        <v>16</v>
      </c>
      <c r="F202" s="130">
        <v>15</v>
      </c>
      <c r="G202" s="130">
        <v>26.993200000000002</v>
      </c>
      <c r="H202" s="114"/>
      <c r="I202" s="114"/>
      <c r="J202" s="114"/>
      <c r="K202" s="114"/>
      <c r="L202" s="114"/>
      <c r="M202" s="114"/>
      <c r="N202" s="114"/>
      <c r="O202" s="114"/>
    </row>
    <row r="203" spans="1:15" x14ac:dyDescent="0.3">
      <c r="A203" s="127" t="s">
        <v>457</v>
      </c>
      <c r="B203" s="128" t="s">
        <v>652</v>
      </c>
      <c r="C203" s="129">
        <v>2018</v>
      </c>
      <c r="D203" s="129">
        <v>0.4</v>
      </c>
      <c r="E203" s="130">
        <v>97</v>
      </c>
      <c r="F203" s="130">
        <v>15</v>
      </c>
      <c r="G203" s="130">
        <v>196.39756</v>
      </c>
      <c r="H203" s="114"/>
      <c r="I203" s="114"/>
      <c r="J203" s="114"/>
      <c r="K203" s="114"/>
      <c r="L203" s="114"/>
      <c r="M203" s="114"/>
      <c r="N203" s="114"/>
      <c r="O203" s="114"/>
    </row>
    <row r="204" spans="1:15" x14ac:dyDescent="0.3">
      <c r="A204" s="127" t="s">
        <v>457</v>
      </c>
      <c r="B204" s="128" t="s">
        <v>653</v>
      </c>
      <c r="C204" s="129">
        <v>2018</v>
      </c>
      <c r="D204" s="129">
        <v>0.4</v>
      </c>
      <c r="E204" s="130">
        <v>102</v>
      </c>
      <c r="F204" s="130">
        <v>30</v>
      </c>
      <c r="G204" s="130">
        <v>108.86556</v>
      </c>
      <c r="H204" s="114"/>
      <c r="I204" s="114"/>
      <c r="J204" s="114"/>
      <c r="K204" s="114"/>
      <c r="L204" s="114"/>
      <c r="M204" s="114"/>
      <c r="N204" s="114"/>
      <c r="O204" s="114"/>
    </row>
    <row r="205" spans="1:15" x14ac:dyDescent="0.3">
      <c r="A205" s="127" t="s">
        <v>457</v>
      </c>
      <c r="B205" s="128" t="s">
        <v>654</v>
      </c>
      <c r="C205" s="129">
        <v>2018</v>
      </c>
      <c r="D205" s="129">
        <v>0.4</v>
      </c>
      <c r="E205" s="130">
        <v>90</v>
      </c>
      <c r="F205" s="130">
        <v>15</v>
      </c>
      <c r="G205" s="130">
        <v>113.54427</v>
      </c>
      <c r="H205" s="114"/>
      <c r="I205" s="114"/>
      <c r="J205" s="114"/>
      <c r="K205" s="114"/>
      <c r="L205" s="114"/>
      <c r="M205" s="114"/>
      <c r="N205" s="114"/>
      <c r="O205" s="114"/>
    </row>
    <row r="206" spans="1:15" x14ac:dyDescent="0.3">
      <c r="A206" s="127" t="s">
        <v>457</v>
      </c>
      <c r="B206" s="128" t="s">
        <v>655</v>
      </c>
      <c r="C206" s="129">
        <v>2018</v>
      </c>
      <c r="D206" s="129">
        <v>0.4</v>
      </c>
      <c r="E206" s="130">
        <v>43</v>
      </c>
      <c r="F206" s="130">
        <v>15</v>
      </c>
      <c r="G206" s="130">
        <v>48.672169999999994</v>
      </c>
      <c r="H206" s="114"/>
      <c r="I206" s="114"/>
      <c r="J206" s="114"/>
      <c r="K206" s="114"/>
      <c r="L206" s="114"/>
      <c r="M206" s="114"/>
      <c r="N206" s="114"/>
      <c r="O206" s="114"/>
    </row>
    <row r="207" spans="1:15" x14ac:dyDescent="0.3">
      <c r="A207" s="127" t="s">
        <v>457</v>
      </c>
      <c r="B207" s="128" t="s">
        <v>656</v>
      </c>
      <c r="C207" s="129">
        <v>2018</v>
      </c>
      <c r="D207" s="129">
        <v>0.4</v>
      </c>
      <c r="E207" s="130">
        <v>27</v>
      </c>
      <c r="F207" s="130">
        <v>15</v>
      </c>
      <c r="G207" s="130">
        <v>63.359299999999998</v>
      </c>
      <c r="H207" s="114"/>
      <c r="I207" s="114"/>
      <c r="J207" s="114"/>
      <c r="K207" s="114"/>
      <c r="L207" s="114"/>
      <c r="M207" s="114"/>
      <c r="N207" s="114"/>
      <c r="O207" s="114"/>
    </row>
    <row r="208" spans="1:15" x14ac:dyDescent="0.3">
      <c r="A208" s="127" t="s">
        <v>457</v>
      </c>
      <c r="B208" s="128" t="s">
        <v>657</v>
      </c>
      <c r="C208" s="129">
        <v>2018</v>
      </c>
      <c r="D208" s="129">
        <v>0.4</v>
      </c>
      <c r="E208" s="130">
        <v>66</v>
      </c>
      <c r="F208" s="130">
        <v>15</v>
      </c>
      <c r="G208" s="130">
        <v>89.500329999999991</v>
      </c>
      <c r="H208" s="114"/>
      <c r="I208" s="114"/>
      <c r="J208" s="114"/>
      <c r="K208" s="114"/>
      <c r="L208" s="114"/>
      <c r="M208" s="114"/>
      <c r="N208" s="114"/>
      <c r="O208" s="114"/>
    </row>
    <row r="209" spans="1:15" x14ac:dyDescent="0.3">
      <c r="A209" s="127" t="s">
        <v>457</v>
      </c>
      <c r="B209" s="128" t="s">
        <v>658</v>
      </c>
      <c r="C209" s="129">
        <v>2018</v>
      </c>
      <c r="D209" s="129">
        <v>0.23</v>
      </c>
      <c r="E209" s="130">
        <v>35</v>
      </c>
      <c r="F209" s="130">
        <v>3</v>
      </c>
      <c r="G209" s="130">
        <v>52.746600000000001</v>
      </c>
      <c r="H209" s="114"/>
      <c r="I209" s="114"/>
      <c r="J209" s="114"/>
      <c r="K209" s="114"/>
      <c r="L209" s="114"/>
      <c r="M209" s="114"/>
      <c r="N209" s="114"/>
      <c r="O209" s="114"/>
    </row>
    <row r="210" spans="1:15" x14ac:dyDescent="0.3">
      <c r="A210" s="127" t="s">
        <v>457</v>
      </c>
      <c r="B210" s="128" t="s">
        <v>659</v>
      </c>
      <c r="C210" s="129">
        <v>2018</v>
      </c>
      <c r="D210" s="129">
        <v>0.4</v>
      </c>
      <c r="E210" s="130">
        <v>8</v>
      </c>
      <c r="F210" s="130">
        <v>12</v>
      </c>
      <c r="G210" s="130">
        <v>19.815899999999999</v>
      </c>
      <c r="H210" s="114"/>
      <c r="I210" s="114"/>
      <c r="J210" s="114"/>
      <c r="K210" s="114"/>
      <c r="L210" s="114"/>
      <c r="M210" s="114"/>
      <c r="N210" s="114"/>
      <c r="O210" s="114"/>
    </row>
    <row r="211" spans="1:15" x14ac:dyDescent="0.3">
      <c r="A211" s="127" t="s">
        <v>457</v>
      </c>
      <c r="B211" s="128" t="s">
        <v>660</v>
      </c>
      <c r="C211" s="129">
        <v>2018</v>
      </c>
      <c r="D211" s="129">
        <v>0.4</v>
      </c>
      <c r="E211" s="130">
        <v>32</v>
      </c>
      <c r="F211" s="130">
        <v>15</v>
      </c>
      <c r="G211" s="130">
        <v>62.23068</v>
      </c>
      <c r="H211" s="114"/>
      <c r="I211" s="114"/>
      <c r="J211" s="114"/>
      <c r="K211" s="114"/>
      <c r="L211" s="114"/>
      <c r="M211" s="114"/>
      <c r="N211" s="114"/>
      <c r="O211" s="114"/>
    </row>
    <row r="212" spans="1:15" x14ac:dyDescent="0.3">
      <c r="A212" s="127" t="s">
        <v>457</v>
      </c>
      <c r="B212" s="128" t="s">
        <v>661</v>
      </c>
      <c r="C212" s="129">
        <v>2018</v>
      </c>
      <c r="D212" s="129">
        <v>0.4</v>
      </c>
      <c r="E212" s="130">
        <v>8</v>
      </c>
      <c r="F212" s="130">
        <v>15</v>
      </c>
      <c r="G212" s="130">
        <v>3.54379</v>
      </c>
      <c r="H212" s="114"/>
      <c r="I212" s="114"/>
      <c r="J212" s="114"/>
      <c r="K212" s="114"/>
      <c r="L212" s="114"/>
      <c r="M212" s="114"/>
      <c r="N212" s="114"/>
      <c r="O212" s="114"/>
    </row>
    <row r="213" spans="1:15" x14ac:dyDescent="0.3">
      <c r="A213" s="127" t="s">
        <v>457</v>
      </c>
      <c r="B213" s="128" t="s">
        <v>662</v>
      </c>
      <c r="C213" s="129">
        <v>2018</v>
      </c>
      <c r="D213" s="129">
        <v>0.4</v>
      </c>
      <c r="E213" s="130">
        <v>80</v>
      </c>
      <c r="F213" s="130">
        <v>15</v>
      </c>
      <c r="G213" s="130">
        <v>69.84308</v>
      </c>
      <c r="H213" s="114"/>
      <c r="I213" s="114"/>
      <c r="J213" s="114"/>
      <c r="K213" s="114"/>
      <c r="L213" s="114"/>
      <c r="M213" s="114"/>
      <c r="N213" s="114"/>
      <c r="O213" s="114"/>
    </row>
    <row r="214" spans="1:15" x14ac:dyDescent="0.3">
      <c r="A214" s="127" t="s">
        <v>457</v>
      </c>
      <c r="B214" s="128" t="s">
        <v>663</v>
      </c>
      <c r="C214" s="129">
        <v>2018</v>
      </c>
      <c r="D214" s="129">
        <v>0.4</v>
      </c>
      <c r="E214" s="130">
        <v>221</v>
      </c>
      <c r="F214" s="130">
        <v>15</v>
      </c>
      <c r="G214" s="130">
        <v>194.7296</v>
      </c>
      <c r="H214" s="114"/>
      <c r="I214" s="114"/>
      <c r="J214" s="114"/>
      <c r="K214" s="114"/>
      <c r="L214" s="114"/>
      <c r="M214" s="114"/>
      <c r="N214" s="114"/>
      <c r="O214" s="114"/>
    </row>
    <row r="215" spans="1:15" x14ac:dyDescent="0.3">
      <c r="A215" s="127" t="s">
        <v>457</v>
      </c>
      <c r="B215" s="128" t="s">
        <v>664</v>
      </c>
      <c r="C215" s="129">
        <v>2018</v>
      </c>
      <c r="D215" s="129">
        <v>0.4</v>
      </c>
      <c r="E215" s="130">
        <v>73</v>
      </c>
      <c r="F215" s="130">
        <v>15</v>
      </c>
      <c r="G215" s="130">
        <v>140.59389999999999</v>
      </c>
      <c r="H215" s="114"/>
      <c r="I215" s="114"/>
      <c r="J215" s="114"/>
      <c r="K215" s="114"/>
      <c r="L215" s="114"/>
      <c r="M215" s="114"/>
      <c r="N215" s="114"/>
      <c r="O215" s="114"/>
    </row>
    <row r="216" spans="1:15" x14ac:dyDescent="0.3">
      <c r="A216" s="127" t="s">
        <v>457</v>
      </c>
      <c r="B216" s="128" t="s">
        <v>665</v>
      </c>
      <c r="C216" s="129">
        <v>2018</v>
      </c>
      <c r="D216" s="129">
        <v>0.4</v>
      </c>
      <c r="E216" s="130">
        <v>81</v>
      </c>
      <c r="F216" s="130">
        <v>15</v>
      </c>
      <c r="G216" s="130">
        <v>109.98050000000001</v>
      </c>
      <c r="H216" s="114"/>
      <c r="I216" s="114"/>
      <c r="J216" s="114"/>
      <c r="K216" s="114"/>
      <c r="L216" s="114"/>
      <c r="M216" s="114"/>
      <c r="N216" s="114"/>
      <c r="O216" s="114"/>
    </row>
    <row r="217" spans="1:15" x14ac:dyDescent="0.3">
      <c r="A217" s="127" t="s">
        <v>457</v>
      </c>
      <c r="B217" s="128" t="s">
        <v>666</v>
      </c>
      <c r="C217" s="129">
        <v>2018</v>
      </c>
      <c r="D217" s="129">
        <v>0.4</v>
      </c>
      <c r="E217" s="130">
        <v>26</v>
      </c>
      <c r="F217" s="130">
        <v>15</v>
      </c>
      <c r="G217" s="130">
        <v>66.529129999999995</v>
      </c>
      <c r="H217" s="114"/>
      <c r="I217" s="114"/>
      <c r="J217" s="114"/>
      <c r="K217" s="114"/>
      <c r="L217" s="114"/>
      <c r="M217" s="114"/>
      <c r="N217" s="114"/>
      <c r="O217" s="114"/>
    </row>
    <row r="218" spans="1:15" x14ac:dyDescent="0.3">
      <c r="A218" s="127" t="s">
        <v>457</v>
      </c>
      <c r="B218" s="128" t="s">
        <v>667</v>
      </c>
      <c r="C218" s="129">
        <v>2018</v>
      </c>
      <c r="D218" s="129">
        <v>0.4</v>
      </c>
      <c r="E218" s="130">
        <v>84</v>
      </c>
      <c r="F218" s="130">
        <v>15</v>
      </c>
      <c r="G218" s="130">
        <v>87.812479999999994</v>
      </c>
      <c r="H218" s="114"/>
      <c r="I218" s="114"/>
      <c r="J218" s="114"/>
      <c r="K218" s="114"/>
      <c r="L218" s="114"/>
      <c r="M218" s="114"/>
      <c r="N218" s="114"/>
      <c r="O218" s="114"/>
    </row>
    <row r="219" spans="1:15" x14ac:dyDescent="0.3">
      <c r="A219" s="127" t="s">
        <v>457</v>
      </c>
      <c r="B219" s="128" t="s">
        <v>668</v>
      </c>
      <c r="C219" s="129">
        <v>2018</v>
      </c>
      <c r="D219" s="129">
        <v>0.4</v>
      </c>
      <c r="E219" s="130">
        <v>69</v>
      </c>
      <c r="F219" s="130">
        <v>15</v>
      </c>
      <c r="G219" s="130">
        <v>70.270200000000003</v>
      </c>
      <c r="H219" s="114"/>
      <c r="I219" s="114"/>
      <c r="J219" s="114"/>
      <c r="K219" s="114"/>
      <c r="L219" s="114"/>
      <c r="M219" s="114"/>
      <c r="N219" s="114"/>
      <c r="O219" s="114"/>
    </row>
    <row r="220" spans="1:15" x14ac:dyDescent="0.3">
      <c r="A220" s="127" t="s">
        <v>457</v>
      </c>
      <c r="B220" s="128" t="s">
        <v>669</v>
      </c>
      <c r="C220" s="129">
        <v>2018</v>
      </c>
      <c r="D220" s="129">
        <v>0.4</v>
      </c>
      <c r="E220" s="130">
        <v>17</v>
      </c>
      <c r="F220" s="130">
        <v>15</v>
      </c>
      <c r="G220" s="130">
        <v>53.38279</v>
      </c>
      <c r="H220" s="114"/>
      <c r="I220" s="114"/>
      <c r="J220" s="114"/>
      <c r="K220" s="114"/>
      <c r="L220" s="114"/>
      <c r="M220" s="114"/>
      <c r="N220" s="114"/>
      <c r="O220" s="114"/>
    </row>
    <row r="221" spans="1:15" x14ac:dyDescent="0.3">
      <c r="A221" s="127" t="s">
        <v>457</v>
      </c>
      <c r="B221" s="128" t="s">
        <v>670</v>
      </c>
      <c r="C221" s="129">
        <v>2018</v>
      </c>
      <c r="D221" s="129">
        <v>0.4</v>
      </c>
      <c r="E221" s="130">
        <v>8</v>
      </c>
      <c r="F221" s="130">
        <v>15</v>
      </c>
      <c r="G221" s="130">
        <v>12.12097</v>
      </c>
      <c r="H221" s="114"/>
      <c r="I221" s="114"/>
      <c r="J221" s="114"/>
      <c r="K221" s="114"/>
      <c r="L221" s="114"/>
      <c r="M221" s="114"/>
      <c r="N221" s="114"/>
      <c r="O221" s="114"/>
    </row>
    <row r="222" spans="1:15" x14ac:dyDescent="0.3">
      <c r="A222" s="127" t="s">
        <v>457</v>
      </c>
      <c r="B222" s="128" t="s">
        <v>671</v>
      </c>
      <c r="C222" s="129">
        <v>2018</v>
      </c>
      <c r="D222" s="129">
        <v>0.4</v>
      </c>
      <c r="E222" s="130">
        <v>9</v>
      </c>
      <c r="F222" s="130">
        <v>15</v>
      </c>
      <c r="G222" s="130">
        <v>12.60121</v>
      </c>
      <c r="H222" s="114"/>
      <c r="I222" s="114"/>
      <c r="J222" s="114"/>
      <c r="K222" s="114"/>
      <c r="L222" s="114"/>
      <c r="M222" s="114"/>
      <c r="N222" s="114"/>
      <c r="O222" s="114"/>
    </row>
    <row r="223" spans="1:15" x14ac:dyDescent="0.3">
      <c r="A223" s="127" t="s">
        <v>457</v>
      </c>
      <c r="B223" s="128" t="s">
        <v>672</v>
      </c>
      <c r="C223" s="129">
        <v>2018</v>
      </c>
      <c r="D223" s="129">
        <v>0.4</v>
      </c>
      <c r="E223" s="130">
        <v>48</v>
      </c>
      <c r="F223" s="130">
        <v>15</v>
      </c>
      <c r="G223" s="130">
        <v>80.024039999999999</v>
      </c>
      <c r="H223" s="114"/>
      <c r="I223" s="114"/>
      <c r="J223" s="114"/>
      <c r="K223" s="114"/>
      <c r="L223" s="114"/>
      <c r="M223" s="114"/>
      <c r="N223" s="114"/>
      <c r="O223" s="114"/>
    </row>
    <row r="224" spans="1:15" x14ac:dyDescent="0.3">
      <c r="A224" s="127" t="s">
        <v>457</v>
      </c>
      <c r="B224" s="128" t="s">
        <v>673</v>
      </c>
      <c r="C224" s="129">
        <v>2018</v>
      </c>
      <c r="D224" s="129">
        <v>0.4</v>
      </c>
      <c r="E224" s="130">
        <v>37</v>
      </c>
      <c r="F224" s="130">
        <v>20</v>
      </c>
      <c r="G224" s="130">
        <v>70.496859999999998</v>
      </c>
      <c r="H224" s="114"/>
      <c r="I224" s="114"/>
      <c r="J224" s="114"/>
      <c r="K224" s="114"/>
      <c r="L224" s="114"/>
      <c r="M224" s="114"/>
      <c r="N224" s="114"/>
      <c r="O224" s="114"/>
    </row>
    <row r="225" spans="1:15" x14ac:dyDescent="0.3">
      <c r="A225" s="127" t="s">
        <v>457</v>
      </c>
      <c r="B225" s="128" t="s">
        <v>674</v>
      </c>
      <c r="C225" s="129">
        <v>2018</v>
      </c>
      <c r="D225" s="129">
        <v>0.4</v>
      </c>
      <c r="E225" s="130">
        <v>27</v>
      </c>
      <c r="F225" s="130">
        <v>15</v>
      </c>
      <c r="G225" s="130">
        <v>1049.6165000000001</v>
      </c>
      <c r="H225" s="114"/>
      <c r="I225" s="114"/>
      <c r="J225" s="114"/>
      <c r="K225" s="114"/>
      <c r="L225" s="114"/>
      <c r="M225" s="114"/>
      <c r="N225" s="114"/>
      <c r="O225" s="114"/>
    </row>
    <row r="226" spans="1:15" x14ac:dyDescent="0.3">
      <c r="A226" s="127" t="s">
        <v>457</v>
      </c>
      <c r="B226" s="128" t="s">
        <v>675</v>
      </c>
      <c r="C226" s="129">
        <v>2018</v>
      </c>
      <c r="D226" s="129">
        <v>0.23</v>
      </c>
      <c r="E226" s="130">
        <v>295</v>
      </c>
      <c r="F226" s="130">
        <v>3.5</v>
      </c>
      <c r="G226" s="130">
        <v>118.39967</v>
      </c>
      <c r="H226" s="114"/>
      <c r="I226" s="114"/>
      <c r="J226" s="114"/>
      <c r="K226" s="114"/>
      <c r="L226" s="114"/>
      <c r="M226" s="114"/>
      <c r="N226" s="114"/>
      <c r="O226" s="114"/>
    </row>
    <row r="227" spans="1:15" x14ac:dyDescent="0.3">
      <c r="A227" s="127" t="s">
        <v>457</v>
      </c>
      <c r="B227" s="128" t="s">
        <v>676</v>
      </c>
      <c r="C227" s="129">
        <v>2018</v>
      </c>
      <c r="D227" s="129">
        <v>0.4</v>
      </c>
      <c r="E227" s="130">
        <v>192</v>
      </c>
      <c r="F227" s="130">
        <v>7.5</v>
      </c>
      <c r="G227" s="130">
        <v>164.57747000000001</v>
      </c>
      <c r="H227" s="114"/>
      <c r="I227" s="114"/>
      <c r="J227" s="114"/>
      <c r="K227" s="114"/>
      <c r="L227" s="114"/>
      <c r="M227" s="114"/>
      <c r="N227" s="114"/>
      <c r="O227" s="114"/>
    </row>
    <row r="228" spans="1:15" x14ac:dyDescent="0.3">
      <c r="A228" s="127" t="s">
        <v>457</v>
      </c>
      <c r="B228" s="128" t="s">
        <v>677</v>
      </c>
      <c r="C228" s="129">
        <v>2018</v>
      </c>
      <c r="D228" s="129">
        <v>0.4</v>
      </c>
      <c r="E228" s="130">
        <v>19</v>
      </c>
      <c r="F228" s="130">
        <v>15</v>
      </c>
      <c r="G228" s="130">
        <v>47.837940000000003</v>
      </c>
      <c r="H228" s="114"/>
      <c r="I228" s="114"/>
      <c r="J228" s="114"/>
      <c r="K228" s="114"/>
      <c r="L228" s="114"/>
      <c r="M228" s="114"/>
      <c r="N228" s="114"/>
      <c r="O228" s="114"/>
    </row>
    <row r="229" spans="1:15" x14ac:dyDescent="0.3">
      <c r="A229" s="127" t="s">
        <v>457</v>
      </c>
      <c r="B229" s="128" t="s">
        <v>678</v>
      </c>
      <c r="C229" s="129">
        <v>2018</v>
      </c>
      <c r="D229" s="129">
        <v>0.4</v>
      </c>
      <c r="E229" s="130">
        <v>133</v>
      </c>
      <c r="F229" s="130">
        <v>15</v>
      </c>
      <c r="G229" s="130">
        <v>135.31144</v>
      </c>
      <c r="H229" s="114"/>
      <c r="I229" s="114"/>
      <c r="J229" s="114"/>
      <c r="K229" s="114"/>
      <c r="L229" s="114"/>
      <c r="M229" s="114"/>
      <c r="N229" s="114"/>
      <c r="O229" s="114"/>
    </row>
    <row r="230" spans="1:15" x14ac:dyDescent="0.3">
      <c r="A230" s="127" t="s">
        <v>457</v>
      </c>
      <c r="B230" s="128" t="s">
        <v>679</v>
      </c>
      <c r="C230" s="129">
        <v>2018</v>
      </c>
      <c r="D230" s="129">
        <v>0.4</v>
      </c>
      <c r="E230" s="130">
        <v>320</v>
      </c>
      <c r="F230" s="130">
        <v>15</v>
      </c>
      <c r="G230" s="130">
        <v>449.21348</v>
      </c>
      <c r="H230" s="114"/>
      <c r="I230" s="114"/>
      <c r="J230" s="114"/>
      <c r="K230" s="114"/>
      <c r="L230" s="114"/>
      <c r="M230" s="114"/>
      <c r="N230" s="114"/>
      <c r="O230" s="114"/>
    </row>
    <row r="231" spans="1:15" x14ac:dyDescent="0.3">
      <c r="A231" s="127" t="s">
        <v>457</v>
      </c>
      <c r="B231" s="128" t="s">
        <v>680</v>
      </c>
      <c r="C231" s="129">
        <v>2018</v>
      </c>
      <c r="D231" s="129">
        <v>0.23</v>
      </c>
      <c r="E231" s="130">
        <v>38</v>
      </c>
      <c r="F231" s="130">
        <v>5</v>
      </c>
      <c r="G231" s="130">
        <v>31.98208</v>
      </c>
      <c r="H231" s="114"/>
      <c r="I231" s="114"/>
      <c r="J231" s="114"/>
      <c r="K231" s="114"/>
      <c r="L231" s="114"/>
      <c r="M231" s="114"/>
      <c r="N231" s="114"/>
      <c r="O231" s="114"/>
    </row>
    <row r="232" spans="1:15" x14ac:dyDescent="0.3">
      <c r="A232" s="127" t="s">
        <v>457</v>
      </c>
      <c r="B232" s="128" t="s">
        <v>681</v>
      </c>
      <c r="C232" s="129">
        <v>2018</v>
      </c>
      <c r="D232" s="129">
        <v>0.4</v>
      </c>
      <c r="E232" s="130">
        <v>70</v>
      </c>
      <c r="F232" s="130">
        <v>2</v>
      </c>
      <c r="G232" s="130">
        <v>102.32567</v>
      </c>
      <c r="H232" s="114"/>
      <c r="I232" s="114"/>
      <c r="J232" s="114"/>
      <c r="K232" s="114"/>
      <c r="L232" s="114"/>
      <c r="M232" s="114"/>
      <c r="N232" s="114"/>
      <c r="O232" s="114"/>
    </row>
    <row r="233" spans="1:15" x14ac:dyDescent="0.3">
      <c r="A233" s="127" t="s">
        <v>457</v>
      </c>
      <c r="B233" s="128" t="s">
        <v>682</v>
      </c>
      <c r="C233" s="129">
        <v>2018</v>
      </c>
      <c r="D233" s="129">
        <v>0.23</v>
      </c>
      <c r="E233" s="130">
        <v>213</v>
      </c>
      <c r="F233" s="130">
        <v>3</v>
      </c>
      <c r="G233" s="130">
        <v>283.33847000000003</v>
      </c>
      <c r="H233" s="114"/>
      <c r="I233" s="114"/>
      <c r="J233" s="114"/>
      <c r="K233" s="114"/>
      <c r="L233" s="114"/>
      <c r="M233" s="114"/>
      <c r="N233" s="114"/>
      <c r="O233" s="114"/>
    </row>
    <row r="234" spans="1:15" x14ac:dyDescent="0.3">
      <c r="A234" s="127" t="s">
        <v>457</v>
      </c>
      <c r="B234" s="128" t="s">
        <v>683</v>
      </c>
      <c r="C234" s="129">
        <v>2018</v>
      </c>
      <c r="D234" s="129">
        <v>0.4</v>
      </c>
      <c r="E234" s="130">
        <v>42</v>
      </c>
      <c r="F234" s="130">
        <v>12</v>
      </c>
      <c r="G234" s="130">
        <v>67.197429999999997</v>
      </c>
      <c r="H234" s="114"/>
      <c r="I234" s="114"/>
      <c r="J234" s="114"/>
      <c r="K234" s="114"/>
      <c r="L234" s="114"/>
      <c r="M234" s="114"/>
      <c r="N234" s="114"/>
      <c r="O234" s="114"/>
    </row>
    <row r="235" spans="1:15" x14ac:dyDescent="0.3">
      <c r="A235" s="127" t="s">
        <v>457</v>
      </c>
      <c r="B235" s="128" t="s">
        <v>684</v>
      </c>
      <c r="C235" s="129">
        <v>2018</v>
      </c>
      <c r="D235" s="129">
        <v>0.23</v>
      </c>
      <c r="E235" s="130">
        <v>31</v>
      </c>
      <c r="F235" s="130">
        <v>5</v>
      </c>
      <c r="G235" s="130">
        <v>53.956609999999998</v>
      </c>
      <c r="H235" s="114"/>
      <c r="I235" s="114"/>
      <c r="J235" s="114"/>
      <c r="K235" s="114"/>
      <c r="L235" s="114"/>
      <c r="M235" s="114"/>
      <c r="N235" s="114"/>
      <c r="O235" s="114"/>
    </row>
    <row r="236" spans="1:15" x14ac:dyDescent="0.3">
      <c r="A236" s="127" t="s">
        <v>457</v>
      </c>
      <c r="B236" s="128" t="s">
        <v>685</v>
      </c>
      <c r="C236" s="129">
        <v>2018</v>
      </c>
      <c r="D236" s="129">
        <v>0.4</v>
      </c>
      <c r="E236" s="130">
        <v>100</v>
      </c>
      <c r="F236" s="130">
        <v>12</v>
      </c>
      <c r="G236" s="130">
        <v>170.58681999999999</v>
      </c>
      <c r="H236" s="114"/>
      <c r="I236" s="114"/>
      <c r="J236" s="114"/>
      <c r="K236" s="114"/>
      <c r="L236" s="114"/>
      <c r="M236" s="114"/>
      <c r="N236" s="114"/>
      <c r="O236" s="114"/>
    </row>
    <row r="237" spans="1:15" x14ac:dyDescent="0.3">
      <c r="A237" s="127" t="s">
        <v>457</v>
      </c>
      <c r="B237" s="128" t="s">
        <v>686</v>
      </c>
      <c r="C237" s="129">
        <v>2018</v>
      </c>
      <c r="D237" s="129">
        <v>0.4</v>
      </c>
      <c r="E237" s="130">
        <v>12.5</v>
      </c>
      <c r="F237" s="130">
        <v>15</v>
      </c>
      <c r="G237" s="130">
        <v>45.135199999999998</v>
      </c>
      <c r="H237" s="114"/>
      <c r="I237" s="114"/>
      <c r="J237" s="114"/>
      <c r="K237" s="114"/>
      <c r="L237" s="114"/>
      <c r="M237" s="114"/>
      <c r="N237" s="114"/>
      <c r="O237" s="114"/>
    </row>
    <row r="238" spans="1:15" x14ac:dyDescent="0.3">
      <c r="A238" s="127" t="s">
        <v>457</v>
      </c>
      <c r="B238" s="128" t="s">
        <v>687</v>
      </c>
      <c r="C238" s="129">
        <v>2018</v>
      </c>
      <c r="D238" s="129">
        <v>0.4</v>
      </c>
      <c r="E238" s="130">
        <v>26</v>
      </c>
      <c r="F238" s="130">
        <v>15</v>
      </c>
      <c r="G238" s="130">
        <v>19.79148</v>
      </c>
      <c r="H238" s="114"/>
      <c r="I238" s="114"/>
      <c r="J238" s="114"/>
      <c r="K238" s="114"/>
      <c r="L238" s="114"/>
      <c r="M238" s="114"/>
      <c r="N238" s="114"/>
      <c r="O238" s="114"/>
    </row>
    <row r="239" spans="1:15" x14ac:dyDescent="0.3">
      <c r="A239" s="127" t="s">
        <v>457</v>
      </c>
      <c r="B239" s="128" t="s">
        <v>688</v>
      </c>
      <c r="C239" s="129">
        <v>2018</v>
      </c>
      <c r="D239" s="129">
        <v>0.4</v>
      </c>
      <c r="E239" s="130">
        <v>26</v>
      </c>
      <c r="F239" s="130">
        <v>12</v>
      </c>
      <c r="G239" s="130">
        <v>100.27976</v>
      </c>
      <c r="H239" s="114"/>
      <c r="I239" s="114"/>
      <c r="J239" s="114"/>
      <c r="K239" s="114"/>
      <c r="L239" s="114"/>
      <c r="M239" s="114"/>
      <c r="N239" s="114"/>
      <c r="O239" s="114"/>
    </row>
    <row r="240" spans="1:15" x14ac:dyDescent="0.3">
      <c r="A240" s="127" t="s">
        <v>457</v>
      </c>
      <c r="B240" s="128" t="s">
        <v>689</v>
      </c>
      <c r="C240" s="129">
        <v>2018</v>
      </c>
      <c r="D240" s="129">
        <v>0.4</v>
      </c>
      <c r="E240" s="130">
        <v>77</v>
      </c>
      <c r="F240" s="130">
        <v>5</v>
      </c>
      <c r="G240" s="130">
        <v>123.3026</v>
      </c>
      <c r="H240" s="114"/>
      <c r="I240" s="114"/>
      <c r="J240" s="114"/>
      <c r="K240" s="114"/>
      <c r="L240" s="114"/>
      <c r="M240" s="114"/>
      <c r="N240" s="114"/>
      <c r="O240" s="114"/>
    </row>
    <row r="241" spans="1:15" x14ac:dyDescent="0.3">
      <c r="A241" s="127" t="s">
        <v>457</v>
      </c>
      <c r="B241" s="128" t="s">
        <v>690</v>
      </c>
      <c r="C241" s="129">
        <v>2018</v>
      </c>
      <c r="D241" s="129">
        <v>0.4</v>
      </c>
      <c r="E241" s="130">
        <v>59</v>
      </c>
      <c r="F241" s="130">
        <v>15</v>
      </c>
      <c r="G241" s="130">
        <v>36.486150000000002</v>
      </c>
      <c r="H241" s="114"/>
      <c r="I241" s="114"/>
      <c r="J241" s="114"/>
      <c r="K241" s="114"/>
      <c r="L241" s="114"/>
      <c r="M241" s="114"/>
      <c r="N241" s="114"/>
      <c r="O241" s="114"/>
    </row>
    <row r="242" spans="1:15" x14ac:dyDescent="0.3">
      <c r="A242" s="127" t="s">
        <v>457</v>
      </c>
      <c r="B242" s="128" t="s">
        <v>691</v>
      </c>
      <c r="C242" s="129">
        <v>2018</v>
      </c>
      <c r="D242" s="129">
        <v>0.4</v>
      </c>
      <c r="E242" s="130">
        <v>138</v>
      </c>
      <c r="F242" s="130">
        <v>12</v>
      </c>
      <c r="G242" s="130">
        <v>235.72181</v>
      </c>
      <c r="H242" s="114"/>
      <c r="I242" s="114"/>
      <c r="J242" s="114"/>
      <c r="K242" s="114"/>
      <c r="L242" s="114"/>
      <c r="M242" s="114"/>
      <c r="N242" s="114"/>
      <c r="O242" s="114"/>
    </row>
    <row r="243" spans="1:15" x14ac:dyDescent="0.3">
      <c r="A243" s="127" t="s">
        <v>457</v>
      </c>
      <c r="B243" s="128" t="s">
        <v>692</v>
      </c>
      <c r="C243" s="129">
        <v>2018</v>
      </c>
      <c r="D243" s="129">
        <v>0.23</v>
      </c>
      <c r="E243" s="130">
        <v>25</v>
      </c>
      <c r="F243" s="130">
        <v>5</v>
      </c>
      <c r="G243" s="130">
        <v>33.04345</v>
      </c>
      <c r="H243" s="114"/>
      <c r="I243" s="114"/>
      <c r="J243" s="114"/>
      <c r="K243" s="114"/>
      <c r="L243" s="114"/>
      <c r="M243" s="114"/>
      <c r="N243" s="114"/>
      <c r="O243" s="114"/>
    </row>
    <row r="244" spans="1:15" x14ac:dyDescent="0.3">
      <c r="A244" s="127" t="s">
        <v>457</v>
      </c>
      <c r="B244" s="128" t="s">
        <v>693</v>
      </c>
      <c r="C244" s="129">
        <v>2018</v>
      </c>
      <c r="D244" s="129">
        <v>0.23</v>
      </c>
      <c r="E244" s="130">
        <v>38</v>
      </c>
      <c r="F244" s="130">
        <v>5</v>
      </c>
      <c r="G244" s="130">
        <v>43.77863</v>
      </c>
      <c r="H244" s="114"/>
      <c r="I244" s="114"/>
      <c r="J244" s="114"/>
      <c r="K244" s="114"/>
      <c r="L244" s="114"/>
      <c r="M244" s="114"/>
      <c r="N244" s="114"/>
      <c r="O244" s="114"/>
    </row>
    <row r="245" spans="1:15" x14ac:dyDescent="0.3">
      <c r="A245" s="127" t="s">
        <v>457</v>
      </c>
      <c r="B245" s="128" t="s">
        <v>694</v>
      </c>
      <c r="C245" s="129">
        <v>2018</v>
      </c>
      <c r="D245" s="129">
        <v>0.4</v>
      </c>
      <c r="E245" s="130">
        <v>178</v>
      </c>
      <c r="F245" s="130">
        <v>15</v>
      </c>
      <c r="G245" s="130">
        <v>194.65786</v>
      </c>
      <c r="H245" s="114"/>
      <c r="I245" s="114"/>
      <c r="J245" s="114"/>
      <c r="K245" s="114"/>
      <c r="L245" s="114"/>
      <c r="M245" s="114"/>
      <c r="N245" s="114"/>
      <c r="O245" s="114"/>
    </row>
    <row r="246" spans="1:15" x14ac:dyDescent="0.3">
      <c r="A246" s="127" t="s">
        <v>457</v>
      </c>
      <c r="B246" s="128" t="s">
        <v>695</v>
      </c>
      <c r="C246" s="129">
        <v>2018</v>
      </c>
      <c r="D246" s="129">
        <v>0.4</v>
      </c>
      <c r="E246" s="130">
        <v>12</v>
      </c>
      <c r="F246" s="130">
        <v>12</v>
      </c>
      <c r="G246" s="130">
        <v>43.235759999999999</v>
      </c>
      <c r="H246" s="114"/>
      <c r="I246" s="114"/>
      <c r="J246" s="114"/>
      <c r="K246" s="114"/>
      <c r="L246" s="114"/>
      <c r="M246" s="114"/>
      <c r="N246" s="114"/>
      <c r="O246" s="114"/>
    </row>
    <row r="247" spans="1:15" x14ac:dyDescent="0.3">
      <c r="A247" s="127" t="s">
        <v>457</v>
      </c>
      <c r="B247" s="128" t="s">
        <v>696</v>
      </c>
      <c r="C247" s="129">
        <v>2018</v>
      </c>
      <c r="D247" s="129">
        <v>0.4</v>
      </c>
      <c r="E247" s="130">
        <v>101</v>
      </c>
      <c r="F247" s="130">
        <v>12</v>
      </c>
      <c r="G247" s="130">
        <v>67.683890000000005</v>
      </c>
      <c r="H247" s="114"/>
      <c r="I247" s="114"/>
      <c r="J247" s="114"/>
      <c r="K247" s="114"/>
      <c r="L247" s="114"/>
      <c r="M247" s="114"/>
      <c r="N247" s="114"/>
      <c r="O247" s="114"/>
    </row>
    <row r="248" spans="1:15" x14ac:dyDescent="0.3">
      <c r="A248" s="127" t="s">
        <v>457</v>
      </c>
      <c r="B248" s="128" t="s">
        <v>697</v>
      </c>
      <c r="C248" s="129">
        <v>2018</v>
      </c>
      <c r="D248" s="129">
        <v>0.23</v>
      </c>
      <c r="E248" s="130">
        <v>21</v>
      </c>
      <c r="F248" s="130">
        <v>2</v>
      </c>
      <c r="G248" s="130">
        <v>34.613039999999998</v>
      </c>
      <c r="H248" s="114"/>
      <c r="I248" s="114"/>
      <c r="J248" s="114"/>
      <c r="K248" s="114"/>
      <c r="L248" s="114"/>
      <c r="M248" s="114"/>
      <c r="N248" s="114"/>
      <c r="O248" s="114"/>
    </row>
    <row r="249" spans="1:15" x14ac:dyDescent="0.3">
      <c r="A249" s="127" t="s">
        <v>457</v>
      </c>
      <c r="B249" s="128" t="s">
        <v>698</v>
      </c>
      <c r="C249" s="129">
        <v>2018</v>
      </c>
      <c r="D249" s="129">
        <v>0.23</v>
      </c>
      <c r="E249" s="130">
        <v>133</v>
      </c>
      <c r="F249" s="130">
        <v>5</v>
      </c>
      <c r="G249" s="130">
        <v>189.79256000000001</v>
      </c>
      <c r="H249" s="114"/>
      <c r="I249" s="114"/>
      <c r="J249" s="114"/>
      <c r="K249" s="114"/>
      <c r="L249" s="114"/>
      <c r="M249" s="114"/>
      <c r="N249" s="114"/>
      <c r="O249" s="114"/>
    </row>
    <row r="250" spans="1:15" x14ac:dyDescent="0.3">
      <c r="A250" s="127" t="s">
        <v>457</v>
      </c>
      <c r="B250" s="128" t="s">
        <v>699</v>
      </c>
      <c r="C250" s="129">
        <v>2018</v>
      </c>
      <c r="D250" s="129">
        <v>0.4</v>
      </c>
      <c r="E250" s="130">
        <v>64</v>
      </c>
      <c r="F250" s="130">
        <v>12</v>
      </c>
      <c r="G250" s="130">
        <v>80.932429999999997</v>
      </c>
      <c r="H250" s="114"/>
      <c r="I250" s="114"/>
      <c r="J250" s="114"/>
      <c r="K250" s="114"/>
      <c r="L250" s="114"/>
      <c r="M250" s="114"/>
      <c r="N250" s="114"/>
      <c r="O250" s="114"/>
    </row>
    <row r="251" spans="1:15" x14ac:dyDescent="0.3">
      <c r="A251" s="127" t="s">
        <v>457</v>
      </c>
      <c r="B251" s="128" t="s">
        <v>700</v>
      </c>
      <c r="C251" s="129">
        <v>2018</v>
      </c>
      <c r="D251" s="129">
        <v>0.4</v>
      </c>
      <c r="E251" s="130">
        <v>223</v>
      </c>
      <c r="F251" s="130">
        <v>15</v>
      </c>
      <c r="G251" s="130">
        <v>347.30930999999998</v>
      </c>
      <c r="H251" s="114"/>
      <c r="I251" s="114"/>
      <c r="J251" s="114"/>
      <c r="K251" s="114"/>
      <c r="L251" s="114"/>
      <c r="M251" s="114"/>
      <c r="N251" s="114"/>
      <c r="O251" s="114"/>
    </row>
    <row r="252" spans="1:15" x14ac:dyDescent="0.3">
      <c r="A252" s="127" t="s">
        <v>457</v>
      </c>
      <c r="B252" s="128" t="s">
        <v>701</v>
      </c>
      <c r="C252" s="129">
        <v>2018</v>
      </c>
      <c r="D252" s="129">
        <v>0.4</v>
      </c>
      <c r="E252" s="130">
        <v>64</v>
      </c>
      <c r="F252" s="130">
        <v>12</v>
      </c>
      <c r="G252" s="130">
        <v>104.68313000000001</v>
      </c>
      <c r="H252" s="114"/>
      <c r="I252" s="114"/>
      <c r="J252" s="114"/>
      <c r="K252" s="114"/>
      <c r="L252" s="114"/>
      <c r="M252" s="114"/>
      <c r="N252" s="114"/>
      <c r="O252" s="114"/>
    </row>
    <row r="253" spans="1:15" x14ac:dyDescent="0.3">
      <c r="A253" s="127" t="s">
        <v>457</v>
      </c>
      <c r="B253" s="128" t="s">
        <v>702</v>
      </c>
      <c r="C253" s="129">
        <v>2018</v>
      </c>
      <c r="D253" s="129">
        <v>0.23</v>
      </c>
      <c r="E253" s="130">
        <v>88</v>
      </c>
      <c r="F253" s="130">
        <v>5</v>
      </c>
      <c r="G253" s="130">
        <v>163.62796</v>
      </c>
      <c r="H253" s="114"/>
      <c r="I253" s="114"/>
      <c r="J253" s="114"/>
      <c r="K253" s="114"/>
      <c r="L253" s="114"/>
      <c r="M253" s="114"/>
      <c r="N253" s="114"/>
      <c r="O253" s="114"/>
    </row>
    <row r="254" spans="1:15" x14ac:dyDescent="0.3">
      <c r="A254" s="127" t="s">
        <v>457</v>
      </c>
      <c r="B254" s="128" t="s">
        <v>703</v>
      </c>
      <c r="C254" s="129">
        <v>2018</v>
      </c>
      <c r="D254" s="129">
        <v>0.4</v>
      </c>
      <c r="E254" s="130">
        <v>66</v>
      </c>
      <c r="F254" s="130">
        <v>15</v>
      </c>
      <c r="G254" s="130">
        <v>101.61011999999999</v>
      </c>
      <c r="H254" s="114"/>
      <c r="I254" s="114"/>
      <c r="J254" s="114"/>
      <c r="K254" s="114"/>
      <c r="L254" s="114"/>
      <c r="M254" s="114"/>
      <c r="N254" s="114"/>
      <c r="O254" s="114"/>
    </row>
    <row r="255" spans="1:15" x14ac:dyDescent="0.3">
      <c r="A255" s="127" t="s">
        <v>457</v>
      </c>
      <c r="B255" s="128" t="s">
        <v>704</v>
      </c>
      <c r="C255" s="129">
        <v>2018</v>
      </c>
      <c r="D255" s="129">
        <v>0.4</v>
      </c>
      <c r="E255" s="130">
        <v>185</v>
      </c>
      <c r="F255" s="130">
        <v>30</v>
      </c>
      <c r="G255" s="130">
        <v>200.12100000000001</v>
      </c>
      <c r="H255" s="114"/>
      <c r="I255" s="114"/>
      <c r="J255" s="114"/>
      <c r="K255" s="114"/>
      <c r="L255" s="114"/>
      <c r="M255" s="114"/>
      <c r="N255" s="114"/>
      <c r="O255" s="114"/>
    </row>
    <row r="256" spans="1:15" x14ac:dyDescent="0.3">
      <c r="A256" s="127" t="s">
        <v>457</v>
      </c>
      <c r="B256" s="128" t="s">
        <v>705</v>
      </c>
      <c r="C256" s="129">
        <v>2018</v>
      </c>
      <c r="D256" s="129">
        <v>0.4</v>
      </c>
      <c r="E256" s="130">
        <v>25</v>
      </c>
      <c r="F256" s="130">
        <v>12</v>
      </c>
      <c r="G256" s="130">
        <v>63.873890000000003</v>
      </c>
      <c r="H256" s="114"/>
      <c r="I256" s="114"/>
      <c r="J256" s="114"/>
      <c r="K256" s="114"/>
      <c r="L256" s="114"/>
      <c r="M256" s="114"/>
      <c r="N256" s="114"/>
      <c r="O256" s="114"/>
    </row>
    <row r="257" spans="1:15" ht="16.2" thickBot="1" x14ac:dyDescent="0.35">
      <c r="A257" s="127" t="s">
        <v>457</v>
      </c>
      <c r="B257" s="128" t="s">
        <v>706</v>
      </c>
      <c r="C257" s="129">
        <v>2018</v>
      </c>
      <c r="D257" s="129">
        <v>0.4</v>
      </c>
      <c r="E257" s="130">
        <v>64</v>
      </c>
      <c r="F257" s="130">
        <v>12</v>
      </c>
      <c r="G257" s="130">
        <v>83.235170000000011</v>
      </c>
      <c r="H257" s="114"/>
      <c r="I257" s="114"/>
      <c r="J257" s="114"/>
      <c r="K257" s="114"/>
      <c r="L257" s="114"/>
      <c r="M257" s="114"/>
      <c r="N257" s="114"/>
      <c r="O257" s="114"/>
    </row>
    <row r="258" spans="1:15" ht="36.6" thickBot="1" x14ac:dyDescent="0.35">
      <c r="A258" s="123" t="s">
        <v>457</v>
      </c>
      <c r="B258" s="124" t="s">
        <v>458</v>
      </c>
      <c r="C258" s="125">
        <v>2018</v>
      </c>
      <c r="D258" s="125">
        <v>6</v>
      </c>
      <c r="E258" s="126">
        <f>E259</f>
        <v>592.02</v>
      </c>
      <c r="F258" s="126">
        <f>F259</f>
        <v>40</v>
      </c>
      <c r="G258" s="126">
        <f>G259</f>
        <v>582.23725860000002</v>
      </c>
      <c r="H258" s="114"/>
      <c r="I258" s="114"/>
      <c r="J258" s="114"/>
      <c r="K258" s="114"/>
      <c r="L258" s="114"/>
      <c r="M258" s="114"/>
      <c r="N258" s="114"/>
      <c r="O258" s="114"/>
    </row>
    <row r="259" spans="1:15" ht="16.2" thickBot="1" x14ac:dyDescent="0.35">
      <c r="A259" s="131" t="s">
        <v>457</v>
      </c>
      <c r="B259" s="132" t="s">
        <v>707</v>
      </c>
      <c r="C259" s="133">
        <v>2018</v>
      </c>
      <c r="D259" s="133">
        <v>6</v>
      </c>
      <c r="E259" s="134">
        <v>592.02</v>
      </c>
      <c r="F259" s="134">
        <v>40</v>
      </c>
      <c r="G259" s="134">
        <v>582.23725860000002</v>
      </c>
      <c r="H259" s="114"/>
      <c r="I259" s="114"/>
      <c r="J259" s="114"/>
      <c r="K259" s="114"/>
      <c r="L259" s="114"/>
      <c r="M259" s="114"/>
      <c r="N259" s="114"/>
      <c r="O259" s="114"/>
    </row>
    <row r="260" spans="1:15" ht="36.6" thickBot="1" x14ac:dyDescent="0.35">
      <c r="A260" s="123" t="s">
        <v>708</v>
      </c>
      <c r="B260" s="124" t="s">
        <v>709</v>
      </c>
      <c r="C260" s="125">
        <v>2018</v>
      </c>
      <c r="D260" s="125">
        <v>0.4</v>
      </c>
      <c r="E260" s="126">
        <f>SUM(E261:E283)</f>
        <v>4057</v>
      </c>
      <c r="F260" s="126">
        <f>SUM(F261:F283)</f>
        <v>1001.75</v>
      </c>
      <c r="G260" s="126">
        <f>SUM(G261:G283)</f>
        <v>5586.1181369999995</v>
      </c>
      <c r="H260" s="114"/>
      <c r="I260" s="114"/>
      <c r="J260" s="114"/>
      <c r="K260" s="114"/>
      <c r="L260" s="114"/>
      <c r="M260" s="114"/>
      <c r="N260" s="114"/>
      <c r="O260" s="114"/>
    </row>
    <row r="261" spans="1:15" x14ac:dyDescent="0.3">
      <c r="A261" s="135" t="s">
        <v>708</v>
      </c>
      <c r="B261" s="136" t="s">
        <v>710</v>
      </c>
      <c r="C261" s="137">
        <v>2018</v>
      </c>
      <c r="D261" s="137">
        <v>0.4</v>
      </c>
      <c r="E261" s="138">
        <v>123</v>
      </c>
      <c r="F261" s="138">
        <v>35</v>
      </c>
      <c r="G261" s="138">
        <v>189.33072999999999</v>
      </c>
      <c r="H261" s="114"/>
      <c r="I261" s="114"/>
      <c r="J261" s="114"/>
      <c r="K261" s="114"/>
      <c r="L261" s="114"/>
      <c r="M261" s="114"/>
      <c r="N261" s="114"/>
      <c r="O261" s="114"/>
    </row>
    <row r="262" spans="1:15" x14ac:dyDescent="0.3">
      <c r="A262" s="127" t="s">
        <v>708</v>
      </c>
      <c r="B262" s="128" t="s">
        <v>711</v>
      </c>
      <c r="C262" s="129">
        <v>2018</v>
      </c>
      <c r="D262" s="129">
        <v>0.4</v>
      </c>
      <c r="E262" s="130">
        <v>54</v>
      </c>
      <c r="F262" s="130">
        <v>15</v>
      </c>
      <c r="G262" s="130">
        <v>106.511115</v>
      </c>
      <c r="H262" s="114"/>
      <c r="I262" s="114"/>
      <c r="J262" s="114"/>
      <c r="K262" s="114"/>
      <c r="L262" s="114"/>
      <c r="M262" s="114"/>
      <c r="N262" s="114"/>
      <c r="O262" s="114"/>
    </row>
    <row r="263" spans="1:15" x14ac:dyDescent="0.3">
      <c r="A263" s="127" t="s">
        <v>708</v>
      </c>
      <c r="B263" s="128" t="s">
        <v>712</v>
      </c>
      <c r="C263" s="129">
        <v>2018</v>
      </c>
      <c r="D263" s="129">
        <v>0.4</v>
      </c>
      <c r="E263" s="130">
        <v>86</v>
      </c>
      <c r="F263" s="130">
        <v>12</v>
      </c>
      <c r="G263" s="130">
        <v>106.24448999999998</v>
      </c>
      <c r="H263" s="114"/>
      <c r="I263" s="114"/>
      <c r="J263" s="114"/>
      <c r="K263" s="114"/>
      <c r="L263" s="114"/>
      <c r="M263" s="114"/>
      <c r="N263" s="114"/>
      <c r="O263" s="114"/>
    </row>
    <row r="264" spans="1:15" x14ac:dyDescent="0.3">
      <c r="A264" s="127" t="s">
        <v>708</v>
      </c>
      <c r="B264" s="128" t="s">
        <v>713</v>
      </c>
      <c r="C264" s="129">
        <v>2018</v>
      </c>
      <c r="D264" s="129">
        <v>0.4</v>
      </c>
      <c r="E264" s="130">
        <v>240</v>
      </c>
      <c r="F264" s="130">
        <v>15</v>
      </c>
      <c r="G264" s="130">
        <v>259.54016999999999</v>
      </c>
      <c r="H264" s="114"/>
      <c r="I264" s="114"/>
      <c r="J264" s="114"/>
      <c r="K264" s="114"/>
      <c r="L264" s="114"/>
      <c r="M264" s="114"/>
      <c r="N264" s="114"/>
      <c r="O264" s="114"/>
    </row>
    <row r="265" spans="1:15" x14ac:dyDescent="0.3">
      <c r="A265" s="127" t="s">
        <v>708</v>
      </c>
      <c r="B265" s="128" t="s">
        <v>714</v>
      </c>
      <c r="C265" s="129">
        <v>2018</v>
      </c>
      <c r="D265" s="129">
        <v>0.4</v>
      </c>
      <c r="E265" s="130">
        <v>305</v>
      </c>
      <c r="F265" s="130">
        <v>60</v>
      </c>
      <c r="G265" s="130">
        <v>328.34807999999998</v>
      </c>
      <c r="H265" s="114"/>
      <c r="I265" s="114"/>
      <c r="J265" s="114"/>
      <c r="K265" s="114"/>
      <c r="L265" s="114"/>
      <c r="M265" s="114"/>
      <c r="N265" s="114"/>
      <c r="O265" s="114"/>
    </row>
    <row r="266" spans="1:15" x14ac:dyDescent="0.3">
      <c r="A266" s="127" t="s">
        <v>708</v>
      </c>
      <c r="B266" s="128" t="s">
        <v>545</v>
      </c>
      <c r="C266" s="129">
        <v>2018</v>
      </c>
      <c r="D266" s="129">
        <v>0.4</v>
      </c>
      <c r="E266" s="130">
        <v>132</v>
      </c>
      <c r="F266" s="130">
        <v>15</v>
      </c>
      <c r="G266" s="130">
        <v>298.19159200000001</v>
      </c>
      <c r="H266" s="114"/>
      <c r="I266" s="114"/>
      <c r="J266" s="114"/>
      <c r="K266" s="114"/>
      <c r="L266" s="114"/>
      <c r="M266" s="114"/>
      <c r="N266" s="114"/>
      <c r="O266" s="114"/>
    </row>
    <row r="267" spans="1:15" x14ac:dyDescent="0.3">
      <c r="A267" s="127" t="s">
        <v>708</v>
      </c>
      <c r="B267" s="128" t="s">
        <v>715</v>
      </c>
      <c r="C267" s="129">
        <v>2018</v>
      </c>
      <c r="D267" s="129">
        <v>0.4</v>
      </c>
      <c r="E267" s="130">
        <v>80</v>
      </c>
      <c r="F267" s="130">
        <v>15</v>
      </c>
      <c r="G267" s="130">
        <v>115.19584</v>
      </c>
      <c r="H267" s="114"/>
      <c r="I267" s="114"/>
      <c r="J267" s="114"/>
      <c r="K267" s="114"/>
      <c r="L267" s="114"/>
      <c r="M267" s="114"/>
      <c r="N267" s="114"/>
      <c r="O267" s="114"/>
    </row>
    <row r="268" spans="1:15" x14ac:dyDescent="0.3">
      <c r="A268" s="127" t="s">
        <v>708</v>
      </c>
      <c r="B268" s="128" t="s">
        <v>716</v>
      </c>
      <c r="C268" s="129">
        <v>2018</v>
      </c>
      <c r="D268" s="129">
        <v>0.4</v>
      </c>
      <c r="E268" s="130">
        <v>124</v>
      </c>
      <c r="F268" s="130">
        <v>15</v>
      </c>
      <c r="G268" s="130">
        <v>146.29033999999999</v>
      </c>
      <c r="H268" s="114"/>
      <c r="I268" s="114"/>
      <c r="J268" s="114"/>
      <c r="K268" s="114"/>
      <c r="L268" s="114"/>
      <c r="M268" s="114"/>
      <c r="N268" s="114"/>
      <c r="O268" s="114"/>
    </row>
    <row r="269" spans="1:15" ht="31.2" x14ac:dyDescent="0.3">
      <c r="A269" s="127" t="s">
        <v>708</v>
      </c>
      <c r="B269" s="128" t="s">
        <v>717</v>
      </c>
      <c r="C269" s="129">
        <v>2018</v>
      </c>
      <c r="D269" s="129">
        <v>0.4</v>
      </c>
      <c r="E269" s="130">
        <v>370</v>
      </c>
      <c r="F269" s="130">
        <v>30</v>
      </c>
      <c r="G269" s="130">
        <v>428.49720000000002</v>
      </c>
      <c r="H269" s="114"/>
      <c r="I269" s="114"/>
      <c r="J269" s="114"/>
      <c r="K269" s="114"/>
      <c r="L269" s="114"/>
      <c r="M269" s="114"/>
      <c r="N269" s="114"/>
      <c r="O269" s="114"/>
    </row>
    <row r="270" spans="1:15" ht="31.2" x14ac:dyDescent="0.3">
      <c r="A270" s="127" t="s">
        <v>708</v>
      </c>
      <c r="B270" s="128" t="s">
        <v>718</v>
      </c>
      <c r="C270" s="129">
        <v>2018</v>
      </c>
      <c r="D270" s="129">
        <v>0.4</v>
      </c>
      <c r="E270" s="130">
        <v>406</v>
      </c>
      <c r="F270" s="130">
        <v>20</v>
      </c>
      <c r="G270" s="130">
        <v>413.12284</v>
      </c>
      <c r="H270" s="114"/>
      <c r="I270" s="114"/>
      <c r="J270" s="114"/>
      <c r="K270" s="114"/>
      <c r="L270" s="114"/>
      <c r="M270" s="114"/>
      <c r="N270" s="114"/>
      <c r="O270" s="114"/>
    </row>
    <row r="271" spans="1:15" x14ac:dyDescent="0.3">
      <c r="A271" s="127" t="s">
        <v>708</v>
      </c>
      <c r="B271" s="128" t="s">
        <v>719</v>
      </c>
      <c r="C271" s="129">
        <v>2018</v>
      </c>
      <c r="D271" s="129">
        <v>0.4</v>
      </c>
      <c r="E271" s="130">
        <v>97</v>
      </c>
      <c r="F271" s="130">
        <v>10</v>
      </c>
      <c r="G271" s="130">
        <v>335.17201999999997</v>
      </c>
      <c r="H271" s="114"/>
      <c r="I271" s="114"/>
      <c r="J271" s="114"/>
      <c r="K271" s="114"/>
      <c r="L271" s="114"/>
      <c r="M271" s="114"/>
      <c r="N271" s="114"/>
      <c r="O271" s="114"/>
    </row>
    <row r="272" spans="1:15" x14ac:dyDescent="0.3">
      <c r="A272" s="127" t="s">
        <v>708</v>
      </c>
      <c r="B272" s="128" t="s">
        <v>720</v>
      </c>
      <c r="C272" s="129">
        <v>2018</v>
      </c>
      <c r="D272" s="129">
        <v>0.4</v>
      </c>
      <c r="E272" s="130">
        <v>129</v>
      </c>
      <c r="F272" s="130">
        <v>50</v>
      </c>
      <c r="G272" s="130">
        <v>222.26311999999999</v>
      </c>
      <c r="H272" s="114"/>
      <c r="I272" s="114"/>
      <c r="J272" s="114"/>
      <c r="K272" s="114"/>
      <c r="L272" s="114"/>
      <c r="M272" s="114"/>
      <c r="N272" s="114"/>
      <c r="O272" s="114"/>
    </row>
    <row r="273" spans="1:15" x14ac:dyDescent="0.3">
      <c r="A273" s="127" t="s">
        <v>708</v>
      </c>
      <c r="B273" s="128" t="s">
        <v>721</v>
      </c>
      <c r="C273" s="129">
        <v>2018</v>
      </c>
      <c r="D273" s="129">
        <v>0.4</v>
      </c>
      <c r="E273" s="130">
        <v>409</v>
      </c>
      <c r="F273" s="130">
        <v>45</v>
      </c>
      <c r="G273" s="130">
        <v>294.87241</v>
      </c>
      <c r="H273" s="114"/>
      <c r="I273" s="114"/>
      <c r="J273" s="114"/>
      <c r="K273" s="114"/>
      <c r="L273" s="114"/>
      <c r="M273" s="114"/>
      <c r="N273" s="114"/>
      <c r="O273" s="114"/>
    </row>
    <row r="274" spans="1:15" x14ac:dyDescent="0.3">
      <c r="A274" s="127" t="s">
        <v>708</v>
      </c>
      <c r="B274" s="128" t="s">
        <v>722</v>
      </c>
      <c r="C274" s="129">
        <v>2018</v>
      </c>
      <c r="D274" s="129">
        <v>0.4</v>
      </c>
      <c r="E274" s="130">
        <v>105</v>
      </c>
      <c r="F274" s="130">
        <v>56.2</v>
      </c>
      <c r="G274" s="130">
        <v>76.069980000000001</v>
      </c>
      <c r="H274" s="114"/>
      <c r="I274" s="114"/>
      <c r="J274" s="114"/>
      <c r="K274" s="114"/>
      <c r="L274" s="114"/>
      <c r="M274" s="114"/>
      <c r="N274" s="114"/>
      <c r="O274" s="114"/>
    </row>
    <row r="275" spans="1:15" x14ac:dyDescent="0.3">
      <c r="A275" s="127" t="s">
        <v>708</v>
      </c>
      <c r="B275" s="128" t="s">
        <v>723</v>
      </c>
      <c r="C275" s="129">
        <v>2018</v>
      </c>
      <c r="D275" s="129">
        <v>0.4</v>
      </c>
      <c r="E275" s="130">
        <v>89</v>
      </c>
      <c r="F275" s="130">
        <v>15</v>
      </c>
      <c r="G275" s="130">
        <v>117.61677</v>
      </c>
      <c r="H275" s="114"/>
      <c r="I275" s="114"/>
      <c r="J275" s="114"/>
      <c r="K275" s="114"/>
      <c r="L275" s="114"/>
      <c r="M275" s="114"/>
      <c r="N275" s="114"/>
      <c r="O275" s="114"/>
    </row>
    <row r="276" spans="1:15" x14ac:dyDescent="0.3">
      <c r="A276" s="127" t="s">
        <v>708</v>
      </c>
      <c r="B276" s="128" t="s">
        <v>724</v>
      </c>
      <c r="C276" s="129">
        <v>2018</v>
      </c>
      <c r="D276" s="129">
        <v>0.4</v>
      </c>
      <c r="E276" s="130">
        <v>277</v>
      </c>
      <c r="F276" s="130">
        <v>70</v>
      </c>
      <c r="G276" s="130">
        <v>451.79145999999997</v>
      </c>
      <c r="H276" s="114"/>
      <c r="I276" s="114"/>
      <c r="J276" s="114"/>
      <c r="K276" s="114"/>
      <c r="L276" s="114"/>
      <c r="M276" s="114"/>
      <c r="N276" s="114"/>
      <c r="O276" s="114"/>
    </row>
    <row r="277" spans="1:15" ht="31.2" x14ac:dyDescent="0.3">
      <c r="A277" s="127" t="s">
        <v>708</v>
      </c>
      <c r="B277" s="128" t="s">
        <v>725</v>
      </c>
      <c r="C277" s="129">
        <v>2018</v>
      </c>
      <c r="D277" s="129">
        <v>0.4</v>
      </c>
      <c r="E277" s="130">
        <v>174</v>
      </c>
      <c r="F277" s="130">
        <v>65</v>
      </c>
      <c r="G277" s="130">
        <v>297.24680000000001</v>
      </c>
      <c r="H277" s="114"/>
      <c r="I277" s="114"/>
      <c r="J277" s="114"/>
      <c r="K277" s="114"/>
      <c r="L277" s="114"/>
      <c r="M277" s="114"/>
      <c r="N277" s="114"/>
      <c r="O277" s="114"/>
    </row>
    <row r="278" spans="1:15" x14ac:dyDescent="0.3">
      <c r="A278" s="127" t="s">
        <v>708</v>
      </c>
      <c r="B278" s="128" t="s">
        <v>726</v>
      </c>
      <c r="C278" s="129">
        <v>2018</v>
      </c>
      <c r="D278" s="129">
        <v>0.4</v>
      </c>
      <c r="E278" s="130">
        <v>20</v>
      </c>
      <c r="F278" s="130">
        <v>133.55000000000001</v>
      </c>
      <c r="G278" s="130">
        <v>185.27939000000001</v>
      </c>
      <c r="H278" s="114"/>
      <c r="I278" s="114"/>
      <c r="J278" s="114"/>
      <c r="K278" s="114"/>
      <c r="L278" s="114"/>
      <c r="M278" s="114"/>
      <c r="N278" s="114"/>
      <c r="O278" s="114"/>
    </row>
    <row r="279" spans="1:15" x14ac:dyDescent="0.3">
      <c r="A279" s="127" t="s">
        <v>708</v>
      </c>
      <c r="B279" s="128" t="s">
        <v>727</v>
      </c>
      <c r="C279" s="129">
        <v>2018</v>
      </c>
      <c r="D279" s="129">
        <v>0.4</v>
      </c>
      <c r="E279" s="130">
        <v>182</v>
      </c>
      <c r="F279" s="130">
        <v>70</v>
      </c>
      <c r="G279" s="130">
        <v>180.55372</v>
      </c>
      <c r="H279" s="114"/>
      <c r="I279" s="114"/>
      <c r="J279" s="114"/>
      <c r="K279" s="114"/>
      <c r="L279" s="114"/>
      <c r="M279" s="114"/>
      <c r="N279" s="114"/>
      <c r="O279" s="114"/>
    </row>
    <row r="280" spans="1:15" x14ac:dyDescent="0.3">
      <c r="A280" s="127" t="s">
        <v>708</v>
      </c>
      <c r="B280" s="128" t="s">
        <v>728</v>
      </c>
      <c r="C280" s="129">
        <v>2018</v>
      </c>
      <c r="D280" s="129">
        <v>0.4</v>
      </c>
      <c r="E280" s="130">
        <v>270</v>
      </c>
      <c r="F280" s="130">
        <v>30</v>
      </c>
      <c r="G280" s="130">
        <v>403.78039000000001</v>
      </c>
      <c r="H280" s="114"/>
      <c r="I280" s="114"/>
      <c r="J280" s="114"/>
      <c r="K280" s="114"/>
      <c r="L280" s="114"/>
      <c r="M280" s="114"/>
      <c r="N280" s="114"/>
      <c r="O280" s="114"/>
    </row>
    <row r="281" spans="1:15" x14ac:dyDescent="0.3">
      <c r="A281" s="127" t="s">
        <v>708</v>
      </c>
      <c r="B281" s="128" t="s">
        <v>729</v>
      </c>
      <c r="C281" s="129">
        <v>2018</v>
      </c>
      <c r="D281" s="129">
        <v>0.4</v>
      </c>
      <c r="E281" s="130">
        <v>155</v>
      </c>
      <c r="F281" s="130">
        <v>15</v>
      </c>
      <c r="G281" s="130">
        <v>249.32846000000001</v>
      </c>
      <c r="H281" s="114"/>
      <c r="I281" s="114"/>
      <c r="J281" s="114"/>
      <c r="K281" s="114"/>
      <c r="L281" s="114"/>
      <c r="M281" s="114"/>
      <c r="N281" s="114"/>
      <c r="O281" s="114"/>
    </row>
    <row r="282" spans="1:15" x14ac:dyDescent="0.3">
      <c r="A282" s="127" t="s">
        <v>708</v>
      </c>
      <c r="B282" s="128" t="s">
        <v>730</v>
      </c>
      <c r="C282" s="129">
        <v>2018</v>
      </c>
      <c r="D282" s="129">
        <v>0.4</v>
      </c>
      <c r="E282" s="130">
        <v>80</v>
      </c>
      <c r="F282" s="130">
        <v>150</v>
      </c>
      <c r="G282" s="130">
        <v>189.30247</v>
      </c>
      <c r="H282" s="114"/>
      <c r="I282" s="114"/>
      <c r="J282" s="114"/>
      <c r="K282" s="114"/>
      <c r="L282" s="114"/>
      <c r="M282" s="114"/>
      <c r="N282" s="114"/>
      <c r="O282" s="114"/>
    </row>
    <row r="283" spans="1:15" ht="16.2" thickBot="1" x14ac:dyDescent="0.35">
      <c r="A283" s="139" t="s">
        <v>708</v>
      </c>
      <c r="B283" s="140" t="s">
        <v>731</v>
      </c>
      <c r="C283" s="141">
        <v>2018</v>
      </c>
      <c r="D283" s="141">
        <v>0.4</v>
      </c>
      <c r="E283" s="142">
        <v>150</v>
      </c>
      <c r="F283" s="142">
        <v>60</v>
      </c>
      <c r="G283" s="142">
        <v>191.56874999999997</v>
      </c>
      <c r="H283" s="114"/>
      <c r="I283" s="114"/>
      <c r="J283" s="114"/>
      <c r="K283" s="114"/>
      <c r="L283" s="114"/>
      <c r="M283" s="114"/>
      <c r="N283" s="114"/>
      <c r="O283" s="114"/>
    </row>
    <row r="284" spans="1:15" ht="54.6" thickBot="1" x14ac:dyDescent="0.35">
      <c r="A284" s="123" t="s">
        <v>732</v>
      </c>
      <c r="B284" s="124" t="s">
        <v>733</v>
      </c>
      <c r="C284" s="125">
        <v>2018</v>
      </c>
      <c r="D284" s="125">
        <v>6</v>
      </c>
      <c r="E284" s="126">
        <f>SUM(E285:E286)</f>
        <v>126</v>
      </c>
      <c r="F284" s="126">
        <f>SUM(F285:F286)</f>
        <v>175</v>
      </c>
      <c r="G284" s="126">
        <f>SUM(G285:G286)</f>
        <v>133.72507000000002</v>
      </c>
      <c r="H284" s="114"/>
      <c r="I284" s="114"/>
      <c r="J284" s="114"/>
      <c r="K284" s="114"/>
      <c r="L284" s="114"/>
      <c r="M284" s="114"/>
      <c r="N284" s="114"/>
      <c r="O284" s="114"/>
    </row>
    <row r="285" spans="1:15" x14ac:dyDescent="0.3">
      <c r="A285" s="135" t="s">
        <v>732</v>
      </c>
      <c r="B285" s="136" t="s">
        <v>734</v>
      </c>
      <c r="C285" s="137">
        <v>2018</v>
      </c>
      <c r="D285" s="137">
        <v>6</v>
      </c>
      <c r="E285" s="138">
        <v>96</v>
      </c>
      <c r="F285" s="138">
        <v>125</v>
      </c>
      <c r="G285" s="138">
        <v>55.129040000000003</v>
      </c>
      <c r="H285" s="114"/>
      <c r="I285" s="114"/>
      <c r="J285" s="114"/>
      <c r="K285" s="114"/>
      <c r="L285" s="114"/>
      <c r="M285" s="114"/>
      <c r="N285" s="114"/>
      <c r="O285" s="114"/>
    </row>
    <row r="286" spans="1:15" ht="16.2" thickBot="1" x14ac:dyDescent="0.35">
      <c r="A286" s="139" t="s">
        <v>732</v>
      </c>
      <c r="B286" s="140" t="s">
        <v>646</v>
      </c>
      <c r="C286" s="141">
        <v>2018</v>
      </c>
      <c r="D286" s="141">
        <v>6</v>
      </c>
      <c r="E286" s="142">
        <v>30</v>
      </c>
      <c r="F286" s="142">
        <v>50</v>
      </c>
      <c r="G286" s="142">
        <v>78.596029999999999</v>
      </c>
      <c r="H286" s="114"/>
      <c r="I286" s="114"/>
      <c r="J286" s="114"/>
      <c r="K286" s="114"/>
      <c r="L286" s="114"/>
      <c r="M286" s="114"/>
      <c r="N286" s="114"/>
      <c r="O286" s="114"/>
    </row>
    <row r="287" spans="1:15" s="122" customFormat="1" ht="24" thickBot="1" x14ac:dyDescent="0.5">
      <c r="A287" s="143" t="s">
        <v>1</v>
      </c>
      <c r="B287" s="144" t="s">
        <v>64</v>
      </c>
      <c r="C287" s="145" t="s">
        <v>24</v>
      </c>
      <c r="D287" s="145" t="s">
        <v>24</v>
      </c>
      <c r="E287" s="146" t="s">
        <v>24</v>
      </c>
      <c r="F287" s="146" t="s">
        <v>24</v>
      </c>
      <c r="G287" s="146" t="s">
        <v>24</v>
      </c>
    </row>
    <row r="288" spans="1:15" ht="54.6" thickBot="1" x14ac:dyDescent="0.35">
      <c r="A288" s="123" t="s">
        <v>735</v>
      </c>
      <c r="B288" s="124" t="s">
        <v>736</v>
      </c>
      <c r="C288" s="125">
        <v>2018</v>
      </c>
      <c r="D288" s="125" t="s">
        <v>459</v>
      </c>
      <c r="E288" s="126">
        <f>SUM(E289:E294)</f>
        <v>451.3</v>
      </c>
      <c r="F288" s="126">
        <f>SUM(F289:F294)</f>
        <v>43.66</v>
      </c>
      <c r="G288" s="126">
        <f>SUM(G289:G294)</f>
        <v>422.56321379999997</v>
      </c>
      <c r="H288" s="114"/>
      <c r="I288" s="114"/>
      <c r="J288" s="114"/>
      <c r="K288" s="114"/>
      <c r="L288" s="114"/>
      <c r="M288" s="114"/>
      <c r="N288" s="114"/>
      <c r="O288" s="114"/>
    </row>
    <row r="289" spans="1:15" x14ac:dyDescent="0.3">
      <c r="A289" s="135" t="s">
        <v>735</v>
      </c>
      <c r="B289" s="136" t="s">
        <v>707</v>
      </c>
      <c r="C289" s="137">
        <v>2018</v>
      </c>
      <c r="D289" s="137">
        <v>0.4</v>
      </c>
      <c r="E289" s="138">
        <v>292</v>
      </c>
      <c r="F289" s="138">
        <v>40</v>
      </c>
      <c r="G289" s="138">
        <v>194.90103779999998</v>
      </c>
      <c r="H289" s="114"/>
      <c r="I289" s="114"/>
      <c r="J289" s="114"/>
      <c r="K289" s="114"/>
      <c r="L289" s="114"/>
      <c r="M289" s="114"/>
      <c r="N289" s="114"/>
      <c r="O289" s="114"/>
    </row>
    <row r="290" spans="1:15" x14ac:dyDescent="0.3">
      <c r="A290" s="127" t="s">
        <v>735</v>
      </c>
      <c r="B290" s="128" t="s">
        <v>737</v>
      </c>
      <c r="C290" s="129">
        <v>2018</v>
      </c>
      <c r="D290" s="129">
        <v>0.23</v>
      </c>
      <c r="E290" s="130">
        <v>37</v>
      </c>
      <c r="F290" s="130">
        <v>1</v>
      </c>
      <c r="G290" s="130">
        <v>60.233249999999998</v>
      </c>
      <c r="H290" s="114"/>
      <c r="I290" s="114"/>
      <c r="J290" s="114"/>
      <c r="K290" s="114"/>
      <c r="L290" s="114"/>
      <c r="M290" s="114"/>
      <c r="N290" s="114"/>
      <c r="O290" s="114"/>
    </row>
    <row r="291" spans="1:15" x14ac:dyDescent="0.3">
      <c r="A291" s="127" t="s">
        <v>735</v>
      </c>
      <c r="B291" s="128" t="s">
        <v>738</v>
      </c>
      <c r="C291" s="129">
        <v>2018</v>
      </c>
      <c r="D291" s="129">
        <v>0.23</v>
      </c>
      <c r="E291" s="130">
        <v>25</v>
      </c>
      <c r="F291" s="130">
        <v>1</v>
      </c>
      <c r="G291" s="130">
        <v>75.591250000000002</v>
      </c>
      <c r="H291" s="114"/>
      <c r="I291" s="114"/>
      <c r="J291" s="114"/>
      <c r="K291" s="114"/>
      <c r="L291" s="114"/>
      <c r="M291" s="114"/>
      <c r="N291" s="114"/>
      <c r="O291" s="114"/>
    </row>
    <row r="292" spans="1:15" x14ac:dyDescent="0.3">
      <c r="A292" s="127" t="s">
        <v>735</v>
      </c>
      <c r="B292" s="128" t="s">
        <v>606</v>
      </c>
      <c r="C292" s="129">
        <v>2018</v>
      </c>
      <c r="D292" s="129">
        <v>0.23</v>
      </c>
      <c r="E292" s="130">
        <v>47</v>
      </c>
      <c r="F292" s="130">
        <v>1</v>
      </c>
      <c r="G292" s="130">
        <v>41.836246000000003</v>
      </c>
      <c r="H292" s="114"/>
      <c r="I292" s="114"/>
      <c r="J292" s="114"/>
      <c r="K292" s="114"/>
      <c r="L292" s="114"/>
      <c r="M292" s="114"/>
      <c r="N292" s="114"/>
      <c r="O292" s="114"/>
    </row>
    <row r="293" spans="1:15" x14ac:dyDescent="0.3">
      <c r="A293" s="127" t="s">
        <v>735</v>
      </c>
      <c r="B293" s="128" t="s">
        <v>607</v>
      </c>
      <c r="C293" s="129">
        <v>2018</v>
      </c>
      <c r="D293" s="129">
        <v>0.23</v>
      </c>
      <c r="E293" s="130">
        <v>8</v>
      </c>
      <c r="F293" s="130">
        <v>0.11</v>
      </c>
      <c r="G293" s="130">
        <v>12.31903</v>
      </c>
      <c r="H293" s="114"/>
      <c r="I293" s="114"/>
      <c r="J293" s="114"/>
      <c r="K293" s="114"/>
      <c r="L293" s="114"/>
      <c r="M293" s="114"/>
      <c r="N293" s="114"/>
      <c r="O293" s="114"/>
    </row>
    <row r="294" spans="1:15" ht="16.2" thickBot="1" x14ac:dyDescent="0.35">
      <c r="A294" s="139" t="s">
        <v>735</v>
      </c>
      <c r="B294" s="140" t="s">
        <v>607</v>
      </c>
      <c r="C294" s="141">
        <v>2018</v>
      </c>
      <c r="D294" s="141">
        <v>0.23</v>
      </c>
      <c r="E294" s="142">
        <v>42.3</v>
      </c>
      <c r="F294" s="142">
        <v>0.55000000000000004</v>
      </c>
      <c r="G294" s="142">
        <v>37.682400000000001</v>
      </c>
      <c r="H294" s="114"/>
      <c r="I294" s="114"/>
      <c r="J294" s="114"/>
      <c r="K294" s="114"/>
      <c r="L294" s="114"/>
      <c r="M294" s="114"/>
      <c r="N294" s="114"/>
      <c r="O294" s="114"/>
    </row>
    <row r="295" spans="1:15" ht="54.6" thickBot="1" x14ac:dyDescent="0.35">
      <c r="A295" s="123" t="s">
        <v>739</v>
      </c>
      <c r="B295" s="124" t="s">
        <v>740</v>
      </c>
      <c r="C295" s="125">
        <v>2018</v>
      </c>
      <c r="D295" s="125" t="s">
        <v>459</v>
      </c>
      <c r="E295" s="126">
        <f>SUM(E296:E312)</f>
        <v>1597</v>
      </c>
      <c r="F295" s="126">
        <f>SUM(F296:F312)</f>
        <v>26</v>
      </c>
      <c r="G295" s="126">
        <f>SUM(G296:G312)</f>
        <v>1134.9382726199997</v>
      </c>
      <c r="H295" s="114"/>
      <c r="I295" s="114"/>
      <c r="J295" s="114"/>
      <c r="K295" s="114"/>
      <c r="L295" s="114"/>
      <c r="M295" s="114"/>
      <c r="N295" s="114"/>
      <c r="O295" s="114"/>
    </row>
    <row r="296" spans="1:15" x14ac:dyDescent="0.3">
      <c r="A296" s="135" t="s">
        <v>739</v>
      </c>
      <c r="B296" s="136" t="s">
        <v>741</v>
      </c>
      <c r="C296" s="137">
        <v>2018</v>
      </c>
      <c r="D296" s="137">
        <v>0.23</v>
      </c>
      <c r="E296" s="138">
        <v>165</v>
      </c>
      <c r="F296" s="138">
        <v>1</v>
      </c>
      <c r="G296" s="138">
        <v>128.50700999999998</v>
      </c>
      <c r="H296" s="114"/>
      <c r="I296" s="114"/>
      <c r="J296" s="114"/>
      <c r="K296" s="114"/>
      <c r="L296" s="114"/>
      <c r="M296" s="114"/>
      <c r="N296" s="114"/>
      <c r="O296" s="114"/>
    </row>
    <row r="297" spans="1:15" x14ac:dyDescent="0.3">
      <c r="A297" s="127" t="s">
        <v>739</v>
      </c>
      <c r="B297" s="128" t="s">
        <v>742</v>
      </c>
      <c r="C297" s="129">
        <v>2018</v>
      </c>
      <c r="D297" s="129">
        <v>0.23</v>
      </c>
      <c r="E297" s="130">
        <v>76</v>
      </c>
      <c r="F297" s="130">
        <v>1</v>
      </c>
      <c r="G297" s="130">
        <v>69.036280000000005</v>
      </c>
      <c r="H297" s="114"/>
      <c r="I297" s="114"/>
      <c r="J297" s="114"/>
      <c r="K297" s="114"/>
      <c r="L297" s="114"/>
      <c r="M297" s="114"/>
      <c r="N297" s="114"/>
      <c r="O297" s="114"/>
    </row>
    <row r="298" spans="1:15" x14ac:dyDescent="0.3">
      <c r="A298" s="127" t="s">
        <v>739</v>
      </c>
      <c r="B298" s="128" t="s">
        <v>462</v>
      </c>
      <c r="C298" s="129">
        <v>2018</v>
      </c>
      <c r="D298" s="129">
        <v>0.23</v>
      </c>
      <c r="E298" s="130">
        <v>70</v>
      </c>
      <c r="F298" s="130">
        <v>1</v>
      </c>
      <c r="G298" s="130">
        <v>52.572566000000002</v>
      </c>
      <c r="H298" s="114"/>
      <c r="I298" s="114"/>
      <c r="J298" s="114"/>
      <c r="K298" s="114"/>
      <c r="L298" s="114"/>
      <c r="M298" s="114"/>
      <c r="N298" s="114"/>
      <c r="O298" s="114"/>
    </row>
    <row r="299" spans="1:15" x14ac:dyDescent="0.3">
      <c r="A299" s="127" t="s">
        <v>739</v>
      </c>
      <c r="B299" s="128" t="s">
        <v>463</v>
      </c>
      <c r="C299" s="129">
        <v>2018</v>
      </c>
      <c r="D299" s="129">
        <v>0.23</v>
      </c>
      <c r="E299" s="130">
        <v>116</v>
      </c>
      <c r="F299" s="130">
        <v>1</v>
      </c>
      <c r="G299" s="130">
        <v>89.095099999999988</v>
      </c>
      <c r="H299" s="114"/>
      <c r="I299" s="114"/>
      <c r="J299" s="114"/>
      <c r="K299" s="114"/>
      <c r="L299" s="114"/>
      <c r="M299" s="114"/>
      <c r="N299" s="114"/>
      <c r="O299" s="114"/>
    </row>
    <row r="300" spans="1:15" x14ac:dyDescent="0.3">
      <c r="A300" s="127" t="s">
        <v>739</v>
      </c>
      <c r="B300" s="128" t="s">
        <v>464</v>
      </c>
      <c r="C300" s="129">
        <v>2018</v>
      </c>
      <c r="D300" s="129">
        <v>0.23</v>
      </c>
      <c r="E300" s="130">
        <v>180</v>
      </c>
      <c r="F300" s="130">
        <v>1</v>
      </c>
      <c r="G300" s="130">
        <v>78.527626999999995</v>
      </c>
      <c r="H300" s="114"/>
      <c r="I300" s="114"/>
      <c r="J300" s="114"/>
      <c r="K300" s="114"/>
      <c r="L300" s="114"/>
      <c r="M300" s="114"/>
      <c r="N300" s="114"/>
      <c r="O300" s="114"/>
    </row>
    <row r="301" spans="1:15" x14ac:dyDescent="0.3">
      <c r="A301" s="127" t="s">
        <v>739</v>
      </c>
      <c r="B301" s="128" t="s">
        <v>468</v>
      </c>
      <c r="C301" s="129">
        <v>2018</v>
      </c>
      <c r="D301" s="129">
        <v>0.23</v>
      </c>
      <c r="E301" s="130">
        <v>77</v>
      </c>
      <c r="F301" s="130">
        <v>1</v>
      </c>
      <c r="G301" s="130">
        <v>38.171696999999995</v>
      </c>
      <c r="H301" s="114"/>
      <c r="I301" s="114"/>
      <c r="J301" s="114"/>
      <c r="K301" s="114"/>
      <c r="L301" s="114"/>
      <c r="M301" s="114"/>
      <c r="N301" s="114"/>
      <c r="O301" s="114"/>
    </row>
    <row r="302" spans="1:15" x14ac:dyDescent="0.3">
      <c r="A302" s="127" t="s">
        <v>739</v>
      </c>
      <c r="B302" s="128" t="s">
        <v>467</v>
      </c>
      <c r="C302" s="129">
        <v>2018</v>
      </c>
      <c r="D302" s="129">
        <v>0.23</v>
      </c>
      <c r="E302" s="130">
        <v>77</v>
      </c>
      <c r="F302" s="130">
        <v>1</v>
      </c>
      <c r="G302" s="130">
        <v>25.262186619999998</v>
      </c>
      <c r="H302" s="114"/>
      <c r="I302" s="114"/>
      <c r="J302" s="114"/>
      <c r="K302" s="114"/>
      <c r="L302" s="114"/>
      <c r="M302" s="114"/>
      <c r="N302" s="114"/>
      <c r="O302" s="114"/>
    </row>
    <row r="303" spans="1:15" x14ac:dyDescent="0.3">
      <c r="A303" s="127" t="s">
        <v>739</v>
      </c>
      <c r="B303" s="128" t="s">
        <v>743</v>
      </c>
      <c r="C303" s="129">
        <v>2018</v>
      </c>
      <c r="D303" s="129">
        <v>0.4</v>
      </c>
      <c r="E303" s="130">
        <v>18</v>
      </c>
      <c r="F303" s="130">
        <v>1</v>
      </c>
      <c r="G303" s="130">
        <v>25.166930000000001</v>
      </c>
      <c r="H303" s="114"/>
      <c r="I303" s="114"/>
      <c r="J303" s="114"/>
      <c r="K303" s="114"/>
      <c r="L303" s="114"/>
      <c r="M303" s="114"/>
      <c r="N303" s="114"/>
      <c r="O303" s="114"/>
    </row>
    <row r="304" spans="1:15" x14ac:dyDescent="0.3">
      <c r="A304" s="127" t="s">
        <v>739</v>
      </c>
      <c r="B304" s="128" t="s">
        <v>744</v>
      </c>
      <c r="C304" s="129">
        <v>2018</v>
      </c>
      <c r="D304" s="129">
        <v>0.4</v>
      </c>
      <c r="E304" s="130">
        <v>33</v>
      </c>
      <c r="F304" s="130">
        <v>1</v>
      </c>
      <c r="G304" s="130">
        <v>44.076593000000003</v>
      </c>
      <c r="H304" s="114"/>
      <c r="I304" s="114"/>
      <c r="J304" s="114"/>
      <c r="K304" s="114"/>
      <c r="L304" s="114"/>
      <c r="M304" s="114"/>
      <c r="N304" s="114"/>
      <c r="O304" s="114"/>
    </row>
    <row r="305" spans="1:15" x14ac:dyDescent="0.3">
      <c r="A305" s="127" t="s">
        <v>739</v>
      </c>
      <c r="B305" s="128" t="s">
        <v>745</v>
      </c>
      <c r="C305" s="129">
        <v>2018</v>
      </c>
      <c r="D305" s="129">
        <v>0.23</v>
      </c>
      <c r="E305" s="130">
        <v>39</v>
      </c>
      <c r="F305" s="130">
        <v>1</v>
      </c>
      <c r="G305" s="130">
        <v>40.813947999999996</v>
      </c>
      <c r="H305" s="114"/>
      <c r="I305" s="114"/>
      <c r="J305" s="114"/>
      <c r="K305" s="114"/>
      <c r="L305" s="114"/>
      <c r="M305" s="114"/>
      <c r="N305" s="114"/>
      <c r="O305" s="114"/>
    </row>
    <row r="306" spans="1:15" x14ac:dyDescent="0.3">
      <c r="A306" s="127" t="s">
        <v>739</v>
      </c>
      <c r="B306" s="128" t="s">
        <v>743</v>
      </c>
      <c r="C306" s="129">
        <v>2018</v>
      </c>
      <c r="D306" s="129">
        <v>0.23</v>
      </c>
      <c r="E306" s="130">
        <v>68</v>
      </c>
      <c r="F306" s="130">
        <v>1</v>
      </c>
      <c r="G306" s="130">
        <v>63.858609999999999</v>
      </c>
      <c r="H306" s="114"/>
      <c r="I306" s="114"/>
      <c r="J306" s="114"/>
      <c r="K306" s="114"/>
      <c r="L306" s="114"/>
      <c r="M306" s="114"/>
      <c r="N306" s="114"/>
      <c r="O306" s="114"/>
    </row>
    <row r="307" spans="1:15" x14ac:dyDescent="0.3">
      <c r="A307" s="127" t="s">
        <v>739</v>
      </c>
      <c r="B307" s="128" t="s">
        <v>744</v>
      </c>
      <c r="C307" s="129">
        <v>2018</v>
      </c>
      <c r="D307" s="129">
        <v>0.23</v>
      </c>
      <c r="E307" s="130">
        <v>75</v>
      </c>
      <c r="F307" s="130">
        <v>1</v>
      </c>
      <c r="G307" s="130">
        <v>64.280485999999996</v>
      </c>
      <c r="H307" s="114"/>
      <c r="I307" s="114"/>
      <c r="J307" s="114"/>
      <c r="K307" s="114"/>
      <c r="L307" s="114"/>
      <c r="M307" s="114"/>
      <c r="N307" s="114"/>
      <c r="O307" s="114"/>
    </row>
    <row r="308" spans="1:15" x14ac:dyDescent="0.3">
      <c r="A308" s="127" t="s">
        <v>739</v>
      </c>
      <c r="B308" s="128" t="s">
        <v>746</v>
      </c>
      <c r="C308" s="129">
        <v>2018</v>
      </c>
      <c r="D308" s="129">
        <v>0.23</v>
      </c>
      <c r="E308" s="130">
        <v>213</v>
      </c>
      <c r="F308" s="130">
        <v>1</v>
      </c>
      <c r="G308" s="130">
        <v>87.115189999999998</v>
      </c>
      <c r="H308" s="114"/>
      <c r="I308" s="114"/>
      <c r="J308" s="114"/>
      <c r="K308" s="114"/>
      <c r="L308" s="114"/>
      <c r="M308" s="114"/>
      <c r="N308" s="114"/>
      <c r="O308" s="114"/>
    </row>
    <row r="309" spans="1:15" x14ac:dyDescent="0.3">
      <c r="A309" s="127" t="s">
        <v>739</v>
      </c>
      <c r="B309" s="128" t="s">
        <v>747</v>
      </c>
      <c r="C309" s="129">
        <v>2018</v>
      </c>
      <c r="D309" s="129">
        <v>0.23</v>
      </c>
      <c r="E309" s="130">
        <v>81</v>
      </c>
      <c r="F309" s="130">
        <v>1</v>
      </c>
      <c r="G309" s="130">
        <v>72.262799999999999</v>
      </c>
      <c r="H309" s="114"/>
      <c r="I309" s="114"/>
      <c r="J309" s="114"/>
      <c r="K309" s="114"/>
      <c r="L309" s="114"/>
      <c r="M309" s="114"/>
      <c r="N309" s="114"/>
      <c r="O309" s="114"/>
    </row>
    <row r="310" spans="1:15" x14ac:dyDescent="0.3">
      <c r="A310" s="127" t="s">
        <v>739</v>
      </c>
      <c r="B310" s="128" t="s">
        <v>748</v>
      </c>
      <c r="C310" s="129">
        <v>2018</v>
      </c>
      <c r="D310" s="129">
        <v>0.4</v>
      </c>
      <c r="E310" s="130">
        <v>120</v>
      </c>
      <c r="F310" s="130">
        <v>10</v>
      </c>
      <c r="G310" s="130">
        <v>106.54279</v>
      </c>
      <c r="H310" s="114"/>
      <c r="I310" s="114"/>
      <c r="J310" s="114"/>
      <c r="K310" s="114"/>
      <c r="L310" s="114"/>
      <c r="M310" s="114"/>
      <c r="N310" s="114"/>
      <c r="O310" s="114"/>
    </row>
    <row r="311" spans="1:15" x14ac:dyDescent="0.3">
      <c r="A311" s="127" t="s">
        <v>739</v>
      </c>
      <c r="B311" s="128" t="s">
        <v>749</v>
      </c>
      <c r="C311" s="129">
        <v>2018</v>
      </c>
      <c r="D311" s="129">
        <v>0.23</v>
      </c>
      <c r="E311" s="130">
        <v>94</v>
      </c>
      <c r="F311" s="130">
        <v>1</v>
      </c>
      <c r="G311" s="130">
        <v>78.037398999999994</v>
      </c>
      <c r="H311" s="114"/>
      <c r="I311" s="114"/>
      <c r="J311" s="114"/>
      <c r="K311" s="114"/>
      <c r="L311" s="114"/>
      <c r="M311" s="114"/>
      <c r="N311" s="114"/>
      <c r="O311" s="114"/>
    </row>
    <row r="312" spans="1:15" ht="16.2" thickBot="1" x14ac:dyDescent="0.35">
      <c r="A312" s="139" t="s">
        <v>739</v>
      </c>
      <c r="B312" s="140" t="s">
        <v>750</v>
      </c>
      <c r="C312" s="141">
        <v>2018</v>
      </c>
      <c r="D312" s="141">
        <v>0.23</v>
      </c>
      <c r="E312" s="142">
        <v>95</v>
      </c>
      <c r="F312" s="142">
        <v>1</v>
      </c>
      <c r="G312" s="142">
        <v>71.611060000000009</v>
      </c>
      <c r="H312" s="114"/>
      <c r="I312" s="114"/>
      <c r="J312" s="114"/>
      <c r="K312" s="114"/>
      <c r="L312" s="114"/>
      <c r="M312" s="114"/>
      <c r="N312" s="114"/>
      <c r="O312" s="114"/>
    </row>
    <row r="313" spans="1:15" ht="54.6" thickBot="1" x14ac:dyDescent="0.35">
      <c r="A313" s="123" t="s">
        <v>751</v>
      </c>
      <c r="B313" s="124" t="s">
        <v>752</v>
      </c>
      <c r="C313" s="125">
        <v>2018</v>
      </c>
      <c r="D313" s="125">
        <v>0.4</v>
      </c>
      <c r="E313" s="126">
        <f>SUM(E314:E317)</f>
        <v>823</v>
      </c>
      <c r="F313" s="126">
        <f>SUM(F314:F317)</f>
        <v>168</v>
      </c>
      <c r="G313" s="126">
        <f>SUM(G314:G317)</f>
        <v>881.23667</v>
      </c>
      <c r="H313" s="114"/>
      <c r="I313" s="114"/>
      <c r="J313" s="114"/>
      <c r="K313" s="114"/>
      <c r="L313" s="114"/>
      <c r="M313" s="114"/>
      <c r="N313" s="114"/>
      <c r="O313" s="114"/>
    </row>
    <row r="314" spans="1:15" x14ac:dyDescent="0.3">
      <c r="A314" s="135" t="s">
        <v>751</v>
      </c>
      <c r="B314" s="136" t="s">
        <v>753</v>
      </c>
      <c r="C314" s="137">
        <v>2018</v>
      </c>
      <c r="D314" s="137">
        <v>0.4</v>
      </c>
      <c r="E314" s="138">
        <v>335</v>
      </c>
      <c r="F314" s="138">
        <v>63</v>
      </c>
      <c r="G314" s="138">
        <v>372.35539999999997</v>
      </c>
      <c r="H314" s="114"/>
      <c r="I314" s="114"/>
      <c r="J314" s="114"/>
      <c r="K314" s="114"/>
      <c r="L314" s="114"/>
      <c r="M314" s="114"/>
      <c r="N314" s="114"/>
      <c r="O314" s="114"/>
    </row>
    <row r="315" spans="1:15" x14ac:dyDescent="0.3">
      <c r="A315" s="127" t="s">
        <v>751</v>
      </c>
      <c r="B315" s="128" t="s">
        <v>754</v>
      </c>
      <c r="C315" s="129">
        <v>2018</v>
      </c>
      <c r="D315" s="129">
        <v>0.4</v>
      </c>
      <c r="E315" s="130">
        <v>272</v>
      </c>
      <c r="F315" s="130">
        <v>60</v>
      </c>
      <c r="G315" s="130">
        <v>304.92899</v>
      </c>
      <c r="H315" s="114"/>
      <c r="I315" s="114"/>
      <c r="J315" s="114"/>
      <c r="K315" s="114"/>
      <c r="L315" s="114"/>
      <c r="M315" s="114"/>
      <c r="N315" s="114"/>
      <c r="O315" s="114"/>
    </row>
    <row r="316" spans="1:15" x14ac:dyDescent="0.3">
      <c r="A316" s="127" t="s">
        <v>751</v>
      </c>
      <c r="B316" s="128" t="s">
        <v>755</v>
      </c>
      <c r="C316" s="129">
        <v>2018</v>
      </c>
      <c r="D316" s="129">
        <v>0.4</v>
      </c>
      <c r="E316" s="130">
        <v>52</v>
      </c>
      <c r="F316" s="130">
        <v>30</v>
      </c>
      <c r="G316" s="130">
        <v>92.360070000000007</v>
      </c>
      <c r="H316" s="114"/>
      <c r="I316" s="114"/>
      <c r="J316" s="114"/>
      <c r="K316" s="114"/>
      <c r="L316" s="114"/>
      <c r="M316" s="114"/>
      <c r="N316" s="114"/>
      <c r="O316" s="114"/>
    </row>
    <row r="317" spans="1:15" ht="16.2" thickBot="1" x14ac:dyDescent="0.35">
      <c r="A317" s="139" t="s">
        <v>751</v>
      </c>
      <c r="B317" s="140" t="s">
        <v>756</v>
      </c>
      <c r="C317" s="141">
        <v>2018</v>
      </c>
      <c r="D317" s="141">
        <v>0.4</v>
      </c>
      <c r="E317" s="142">
        <v>164</v>
      </c>
      <c r="F317" s="142">
        <v>15</v>
      </c>
      <c r="G317" s="142">
        <v>111.59221000000001</v>
      </c>
      <c r="H317" s="114"/>
      <c r="I317" s="114"/>
      <c r="J317" s="114"/>
      <c r="K317" s="114"/>
      <c r="L317" s="114"/>
      <c r="M317" s="114"/>
      <c r="N317" s="114"/>
      <c r="O317" s="114"/>
    </row>
    <row r="318" spans="1:15" ht="54.6" thickBot="1" x14ac:dyDescent="0.35">
      <c r="A318" s="123" t="s">
        <v>757</v>
      </c>
      <c r="B318" s="124" t="s">
        <v>758</v>
      </c>
      <c r="C318" s="125">
        <v>2018</v>
      </c>
      <c r="D318" s="125">
        <v>0.4</v>
      </c>
      <c r="E318" s="126">
        <f>SUM(E319:E332)</f>
        <v>2994</v>
      </c>
      <c r="F318" s="126">
        <f>SUM(F319:F332)</f>
        <v>670</v>
      </c>
      <c r="G318" s="126">
        <f>SUM(G319:G332)</f>
        <v>3251.8250373380001</v>
      </c>
      <c r="H318" s="114"/>
      <c r="I318" s="114"/>
      <c r="J318" s="114"/>
      <c r="K318" s="114"/>
      <c r="L318" s="114"/>
      <c r="M318" s="114"/>
      <c r="N318" s="114"/>
      <c r="O318" s="114"/>
    </row>
    <row r="319" spans="1:15" x14ac:dyDescent="0.3">
      <c r="A319" s="135" t="s">
        <v>757</v>
      </c>
      <c r="B319" s="136" t="s">
        <v>711</v>
      </c>
      <c r="C319" s="137">
        <v>2018</v>
      </c>
      <c r="D319" s="137">
        <v>0.4</v>
      </c>
      <c r="E319" s="138">
        <v>40</v>
      </c>
      <c r="F319" s="138">
        <v>15</v>
      </c>
      <c r="G319" s="138">
        <v>78.528626900000006</v>
      </c>
      <c r="H319" s="114"/>
      <c r="I319" s="114"/>
      <c r="J319" s="114"/>
      <c r="K319" s="114"/>
      <c r="L319" s="114"/>
      <c r="M319" s="114"/>
      <c r="N319" s="114"/>
      <c r="O319" s="114"/>
    </row>
    <row r="320" spans="1:15" x14ac:dyDescent="0.3">
      <c r="A320" s="127" t="s">
        <v>757</v>
      </c>
      <c r="B320" s="128" t="s">
        <v>759</v>
      </c>
      <c r="C320" s="129">
        <v>2018</v>
      </c>
      <c r="D320" s="129">
        <v>0.4</v>
      </c>
      <c r="E320" s="130">
        <v>265</v>
      </c>
      <c r="F320" s="130">
        <v>12</v>
      </c>
      <c r="G320" s="130">
        <v>196.65054000000001</v>
      </c>
      <c r="H320" s="114"/>
      <c r="I320" s="114"/>
      <c r="J320" s="114"/>
      <c r="K320" s="114"/>
      <c r="L320" s="114"/>
      <c r="M320" s="114"/>
      <c r="N320" s="114"/>
      <c r="O320" s="114"/>
    </row>
    <row r="321" spans="1:15" x14ac:dyDescent="0.3">
      <c r="A321" s="127" t="s">
        <v>757</v>
      </c>
      <c r="B321" s="128" t="s">
        <v>760</v>
      </c>
      <c r="C321" s="129">
        <v>2018</v>
      </c>
      <c r="D321" s="129">
        <v>0.4</v>
      </c>
      <c r="E321" s="130">
        <v>58</v>
      </c>
      <c r="F321" s="130">
        <v>15</v>
      </c>
      <c r="G321" s="130">
        <v>85.649050000000003</v>
      </c>
      <c r="H321" s="114"/>
      <c r="I321" s="114"/>
      <c r="J321" s="114"/>
      <c r="K321" s="114"/>
      <c r="L321" s="114"/>
      <c r="M321" s="114"/>
      <c r="N321" s="114"/>
      <c r="O321" s="114"/>
    </row>
    <row r="322" spans="1:15" ht="31.2" x14ac:dyDescent="0.3">
      <c r="A322" s="127" t="s">
        <v>757</v>
      </c>
      <c r="B322" s="128" t="s">
        <v>717</v>
      </c>
      <c r="C322" s="129">
        <v>2018</v>
      </c>
      <c r="D322" s="129">
        <v>0.4</v>
      </c>
      <c r="E322" s="130">
        <v>68</v>
      </c>
      <c r="F322" s="130">
        <v>30</v>
      </c>
      <c r="G322" s="130">
        <v>89.899410000000003</v>
      </c>
      <c r="H322" s="114"/>
      <c r="I322" s="114"/>
      <c r="J322" s="114"/>
      <c r="K322" s="114"/>
      <c r="L322" s="114"/>
      <c r="M322" s="114"/>
      <c r="N322" s="114"/>
      <c r="O322" s="114"/>
    </row>
    <row r="323" spans="1:15" x14ac:dyDescent="0.3">
      <c r="A323" s="127" t="s">
        <v>757</v>
      </c>
      <c r="B323" s="128" t="s">
        <v>761</v>
      </c>
      <c r="C323" s="129">
        <v>2018</v>
      </c>
      <c r="D323" s="129">
        <v>0.4</v>
      </c>
      <c r="E323" s="130">
        <v>700</v>
      </c>
      <c r="F323" s="130">
        <v>75</v>
      </c>
      <c r="G323" s="130">
        <v>653.00234</v>
      </c>
      <c r="H323" s="114"/>
      <c r="I323" s="114"/>
      <c r="J323" s="114"/>
      <c r="K323" s="114"/>
      <c r="L323" s="114"/>
      <c r="M323" s="114"/>
      <c r="N323" s="114"/>
      <c r="O323" s="114"/>
    </row>
    <row r="324" spans="1:15" x14ac:dyDescent="0.3">
      <c r="A324" s="127" t="s">
        <v>757</v>
      </c>
      <c r="B324" s="128" t="s">
        <v>762</v>
      </c>
      <c r="C324" s="129">
        <v>2018</v>
      </c>
      <c r="D324" s="129">
        <v>0.4</v>
      </c>
      <c r="E324" s="130">
        <v>322</v>
      </c>
      <c r="F324" s="130">
        <v>93</v>
      </c>
      <c r="G324" s="130">
        <v>402.79673999999994</v>
      </c>
      <c r="H324" s="114"/>
      <c r="I324" s="114"/>
      <c r="J324" s="114"/>
      <c r="K324" s="114"/>
      <c r="L324" s="114"/>
      <c r="M324" s="114"/>
      <c r="N324" s="114"/>
      <c r="O324" s="114"/>
    </row>
    <row r="325" spans="1:15" x14ac:dyDescent="0.3">
      <c r="A325" s="127" t="s">
        <v>757</v>
      </c>
      <c r="B325" s="128" t="s">
        <v>763</v>
      </c>
      <c r="C325" s="129">
        <v>2018</v>
      </c>
      <c r="D325" s="129">
        <v>0.4</v>
      </c>
      <c r="E325" s="130">
        <v>185</v>
      </c>
      <c r="F325" s="130">
        <v>97</v>
      </c>
      <c r="G325" s="130">
        <v>124.53511350000001</v>
      </c>
      <c r="H325" s="114"/>
      <c r="I325" s="114"/>
      <c r="J325" s="114"/>
      <c r="K325" s="114"/>
      <c r="L325" s="114"/>
      <c r="M325" s="114"/>
      <c r="N325" s="114"/>
      <c r="O325" s="114"/>
    </row>
    <row r="326" spans="1:15" x14ac:dyDescent="0.3">
      <c r="A326" s="127" t="s">
        <v>757</v>
      </c>
      <c r="B326" s="128" t="s">
        <v>764</v>
      </c>
      <c r="C326" s="129">
        <v>2018</v>
      </c>
      <c r="D326" s="129">
        <v>0.4</v>
      </c>
      <c r="E326" s="130">
        <v>319</v>
      </c>
      <c r="F326" s="130">
        <v>60</v>
      </c>
      <c r="G326" s="130">
        <v>400.54694874</v>
      </c>
      <c r="H326" s="114"/>
      <c r="I326" s="114"/>
      <c r="J326" s="114"/>
      <c r="K326" s="114"/>
      <c r="L326" s="114"/>
      <c r="M326" s="114"/>
      <c r="N326" s="114"/>
      <c r="O326" s="114"/>
    </row>
    <row r="327" spans="1:15" x14ac:dyDescent="0.3">
      <c r="A327" s="127" t="s">
        <v>757</v>
      </c>
      <c r="B327" s="128" t="s">
        <v>765</v>
      </c>
      <c r="C327" s="129">
        <v>2018</v>
      </c>
      <c r="D327" s="129">
        <v>0.4</v>
      </c>
      <c r="E327" s="130">
        <v>190</v>
      </c>
      <c r="F327" s="130">
        <v>100</v>
      </c>
      <c r="G327" s="130">
        <v>177.43928749999998</v>
      </c>
      <c r="H327" s="114"/>
      <c r="I327" s="114"/>
      <c r="J327" s="114"/>
      <c r="K327" s="114"/>
      <c r="L327" s="114"/>
      <c r="M327" s="114"/>
      <c r="N327" s="114"/>
      <c r="O327" s="114"/>
    </row>
    <row r="328" spans="1:15" x14ac:dyDescent="0.3">
      <c r="A328" s="127" t="s">
        <v>757</v>
      </c>
      <c r="B328" s="128" t="s">
        <v>766</v>
      </c>
      <c r="C328" s="129">
        <v>2018</v>
      </c>
      <c r="D328" s="129">
        <v>0.4</v>
      </c>
      <c r="E328" s="130">
        <v>384</v>
      </c>
      <c r="F328" s="130">
        <v>34</v>
      </c>
      <c r="G328" s="130">
        <v>422.54732999999999</v>
      </c>
      <c r="H328" s="114"/>
      <c r="I328" s="114"/>
      <c r="J328" s="114"/>
      <c r="K328" s="114"/>
      <c r="L328" s="114"/>
      <c r="M328" s="114"/>
      <c r="N328" s="114"/>
      <c r="O328" s="114"/>
    </row>
    <row r="329" spans="1:15" x14ac:dyDescent="0.3">
      <c r="A329" s="127" t="s">
        <v>757</v>
      </c>
      <c r="B329" s="128" t="s">
        <v>767</v>
      </c>
      <c r="C329" s="129">
        <v>2018</v>
      </c>
      <c r="D329" s="129">
        <v>0.4</v>
      </c>
      <c r="E329" s="130">
        <v>336</v>
      </c>
      <c r="F329" s="130">
        <v>49</v>
      </c>
      <c r="G329" s="130">
        <v>371.83692000000002</v>
      </c>
      <c r="H329" s="114"/>
      <c r="I329" s="114"/>
      <c r="J329" s="114"/>
      <c r="K329" s="114"/>
      <c r="L329" s="114"/>
      <c r="M329" s="114"/>
      <c r="N329" s="114"/>
      <c r="O329" s="114"/>
    </row>
    <row r="330" spans="1:15" x14ac:dyDescent="0.3">
      <c r="A330" s="127" t="s">
        <v>757</v>
      </c>
      <c r="B330" s="128" t="s">
        <v>731</v>
      </c>
      <c r="C330" s="129">
        <v>2018</v>
      </c>
      <c r="D330" s="129">
        <v>0.4</v>
      </c>
      <c r="E330" s="130">
        <v>24</v>
      </c>
      <c r="F330" s="130">
        <v>60</v>
      </c>
      <c r="G330" s="130">
        <v>27.706040699999999</v>
      </c>
      <c r="H330" s="114"/>
      <c r="I330" s="114"/>
      <c r="J330" s="114"/>
      <c r="K330" s="114"/>
      <c r="L330" s="114"/>
      <c r="M330" s="114"/>
      <c r="N330" s="114"/>
      <c r="O330" s="114"/>
    </row>
    <row r="331" spans="1:15" x14ac:dyDescent="0.3">
      <c r="A331" s="127" t="s">
        <v>757</v>
      </c>
      <c r="B331" s="128" t="s">
        <v>768</v>
      </c>
      <c r="C331" s="129">
        <v>2018</v>
      </c>
      <c r="D331" s="129">
        <v>0.4</v>
      </c>
      <c r="E331" s="130">
        <v>39</v>
      </c>
      <c r="F331" s="130">
        <v>15</v>
      </c>
      <c r="G331" s="130">
        <v>83.048100000000005</v>
      </c>
      <c r="H331" s="114"/>
      <c r="I331" s="114"/>
      <c r="J331" s="114"/>
      <c r="K331" s="114"/>
      <c r="L331" s="114"/>
      <c r="M331" s="114"/>
      <c r="N331" s="114"/>
      <c r="O331" s="114"/>
    </row>
    <row r="332" spans="1:15" ht="16.2" thickBot="1" x14ac:dyDescent="0.35">
      <c r="A332" s="139" t="s">
        <v>757</v>
      </c>
      <c r="B332" s="140" t="s">
        <v>769</v>
      </c>
      <c r="C332" s="141">
        <v>2018</v>
      </c>
      <c r="D332" s="141">
        <v>0.4</v>
      </c>
      <c r="E332" s="142">
        <v>64</v>
      </c>
      <c r="F332" s="142">
        <v>15</v>
      </c>
      <c r="G332" s="142">
        <v>137.63858999799999</v>
      </c>
      <c r="H332" s="114"/>
      <c r="I332" s="114"/>
      <c r="J332" s="114"/>
      <c r="K332" s="114"/>
      <c r="L332" s="114"/>
      <c r="M332" s="114"/>
      <c r="N332" s="114"/>
      <c r="O332" s="114"/>
    </row>
    <row r="333" spans="1:15" ht="54.6" thickBot="1" x14ac:dyDescent="0.35">
      <c r="A333" s="123" t="s">
        <v>770</v>
      </c>
      <c r="B333" s="124" t="s">
        <v>771</v>
      </c>
      <c r="C333" s="125">
        <v>2018</v>
      </c>
      <c r="D333" s="125">
        <v>0.4</v>
      </c>
      <c r="E333" s="126">
        <f>SUM(E334:E335)</f>
        <v>1517</v>
      </c>
      <c r="F333" s="126">
        <f>SUM(F334:F335)</f>
        <v>372.5</v>
      </c>
      <c r="G333" s="126">
        <f>SUM(G334:G335)</f>
        <v>1504.9513664999999</v>
      </c>
      <c r="H333" s="114"/>
      <c r="I333" s="114"/>
      <c r="J333" s="114"/>
      <c r="K333" s="114"/>
      <c r="L333" s="114"/>
      <c r="M333" s="114"/>
      <c r="N333" s="114"/>
      <c r="O333" s="114"/>
    </row>
    <row r="334" spans="1:15" x14ac:dyDescent="0.3">
      <c r="A334" s="135" t="s">
        <v>770</v>
      </c>
      <c r="B334" s="136" t="s">
        <v>772</v>
      </c>
      <c r="C334" s="137">
        <v>2018</v>
      </c>
      <c r="D334" s="137">
        <v>0.4</v>
      </c>
      <c r="E334" s="138">
        <v>1046</v>
      </c>
      <c r="F334" s="138">
        <v>300</v>
      </c>
      <c r="G334" s="138">
        <v>1027.9086598000001</v>
      </c>
      <c r="H334" s="114"/>
      <c r="I334" s="114"/>
      <c r="J334" s="114"/>
      <c r="K334" s="114"/>
      <c r="L334" s="114"/>
      <c r="M334" s="114"/>
      <c r="N334" s="114"/>
      <c r="O334" s="114"/>
    </row>
    <row r="335" spans="1:15" ht="16.2" thickBot="1" x14ac:dyDescent="0.35">
      <c r="A335" s="139" t="s">
        <v>770</v>
      </c>
      <c r="B335" s="140" t="s">
        <v>773</v>
      </c>
      <c r="C335" s="141">
        <v>2018</v>
      </c>
      <c r="D335" s="141">
        <v>0.4</v>
      </c>
      <c r="E335" s="142">
        <v>471</v>
      </c>
      <c r="F335" s="142">
        <v>72.5</v>
      </c>
      <c r="G335" s="142">
        <v>477.04270669999994</v>
      </c>
      <c r="H335" s="114"/>
      <c r="I335" s="114"/>
      <c r="J335" s="114"/>
      <c r="K335" s="114"/>
      <c r="L335" s="114"/>
      <c r="M335" s="114"/>
      <c r="N335" s="114"/>
      <c r="O335" s="114"/>
    </row>
    <row r="336" spans="1:15" ht="54.6" thickBot="1" x14ac:dyDescent="0.35">
      <c r="A336" s="123" t="s">
        <v>774</v>
      </c>
      <c r="B336" s="124" t="s">
        <v>775</v>
      </c>
      <c r="C336" s="125">
        <v>2018</v>
      </c>
      <c r="D336" s="125">
        <v>0.4</v>
      </c>
      <c r="E336" s="126">
        <f>E337</f>
        <v>467.2</v>
      </c>
      <c r="F336" s="126">
        <f>F337</f>
        <v>426.8</v>
      </c>
      <c r="G336" s="126">
        <f>G337</f>
        <v>786.02046840000003</v>
      </c>
      <c r="H336" s="114"/>
      <c r="I336" s="114"/>
      <c r="J336" s="114"/>
      <c r="K336" s="114"/>
      <c r="L336" s="114"/>
      <c r="M336" s="114"/>
      <c r="N336" s="114"/>
      <c r="O336" s="114"/>
    </row>
    <row r="337" spans="1:15" ht="16.2" thickBot="1" x14ac:dyDescent="0.35">
      <c r="A337" s="131" t="s">
        <v>774</v>
      </c>
      <c r="B337" s="132" t="s">
        <v>776</v>
      </c>
      <c r="C337" s="133">
        <v>2018</v>
      </c>
      <c r="D337" s="133">
        <v>0.4</v>
      </c>
      <c r="E337" s="134">
        <v>467.2</v>
      </c>
      <c r="F337" s="134">
        <v>426.8</v>
      </c>
      <c r="G337" s="134">
        <v>786.02046840000003</v>
      </c>
      <c r="H337" s="114"/>
      <c r="I337" s="114"/>
      <c r="J337" s="114"/>
      <c r="K337" s="114"/>
      <c r="L337" s="114"/>
      <c r="M337" s="114"/>
      <c r="N337" s="114"/>
      <c r="O337" s="114"/>
    </row>
    <row r="338" spans="1:15" ht="54.6" thickBot="1" x14ac:dyDescent="0.35">
      <c r="A338" s="123" t="s">
        <v>777</v>
      </c>
      <c r="B338" s="124" t="s">
        <v>778</v>
      </c>
      <c r="C338" s="125">
        <v>2018</v>
      </c>
      <c r="D338" s="125">
        <v>0.4</v>
      </c>
      <c r="E338" s="126">
        <f>E339</f>
        <v>475</v>
      </c>
      <c r="F338" s="126">
        <f>F339</f>
        <v>150</v>
      </c>
      <c r="G338" s="126">
        <f>G339</f>
        <v>796.87722712899995</v>
      </c>
      <c r="H338" s="114"/>
      <c r="I338" s="114"/>
      <c r="J338" s="114"/>
      <c r="K338" s="114"/>
      <c r="L338" s="114"/>
      <c r="M338" s="114"/>
      <c r="N338" s="114"/>
      <c r="O338" s="114"/>
    </row>
    <row r="339" spans="1:15" ht="16.2" thickBot="1" x14ac:dyDescent="0.35">
      <c r="A339" s="131" t="s">
        <v>777</v>
      </c>
      <c r="B339" s="132" t="s">
        <v>779</v>
      </c>
      <c r="C339" s="133">
        <v>2018</v>
      </c>
      <c r="D339" s="133">
        <v>0.4</v>
      </c>
      <c r="E339" s="134">
        <v>475</v>
      </c>
      <c r="F339" s="134">
        <v>150</v>
      </c>
      <c r="G339" s="134">
        <v>796.87722712899995</v>
      </c>
      <c r="H339" s="114"/>
      <c r="I339" s="114"/>
      <c r="J339" s="114"/>
      <c r="K339" s="114"/>
      <c r="L339" s="114"/>
      <c r="M339" s="114"/>
      <c r="N339" s="114"/>
      <c r="O339" s="114"/>
    </row>
    <row r="340" spans="1:15" ht="54.6" thickBot="1" x14ac:dyDescent="0.35">
      <c r="A340" s="123" t="s">
        <v>780</v>
      </c>
      <c r="B340" s="124" t="s">
        <v>781</v>
      </c>
      <c r="C340" s="125">
        <v>2018</v>
      </c>
      <c r="D340" s="125">
        <v>0.4</v>
      </c>
      <c r="E340" s="126">
        <f>E341</f>
        <v>533.65</v>
      </c>
      <c r="F340" s="126">
        <f>F341</f>
        <v>426.8</v>
      </c>
      <c r="G340" s="126">
        <f>G341</f>
        <v>1153.1261446999999</v>
      </c>
      <c r="H340" s="114"/>
      <c r="I340" s="114"/>
      <c r="J340" s="114"/>
      <c r="K340" s="114"/>
      <c r="L340" s="114"/>
      <c r="M340" s="114"/>
      <c r="N340" s="114"/>
      <c r="O340" s="114"/>
    </row>
    <row r="341" spans="1:15" ht="16.2" thickBot="1" x14ac:dyDescent="0.35">
      <c r="A341" s="131" t="s">
        <v>780</v>
      </c>
      <c r="B341" s="132" t="s">
        <v>776</v>
      </c>
      <c r="C341" s="133">
        <v>2018</v>
      </c>
      <c r="D341" s="133">
        <v>0.4</v>
      </c>
      <c r="E341" s="134">
        <v>533.65</v>
      </c>
      <c r="F341" s="134">
        <v>426.8</v>
      </c>
      <c r="G341" s="134">
        <v>1153.1261446999999</v>
      </c>
      <c r="H341" s="114"/>
      <c r="I341" s="114"/>
      <c r="J341" s="114"/>
      <c r="K341" s="114"/>
      <c r="L341" s="114"/>
      <c r="M341" s="114"/>
      <c r="N341" s="114"/>
      <c r="O341" s="114"/>
    </row>
    <row r="342" spans="1:15" ht="54.6" thickBot="1" x14ac:dyDescent="0.35">
      <c r="A342" s="123" t="s">
        <v>782</v>
      </c>
      <c r="B342" s="124" t="s">
        <v>783</v>
      </c>
      <c r="C342" s="125">
        <v>2018</v>
      </c>
      <c r="D342" s="125">
        <v>6</v>
      </c>
      <c r="E342" s="126">
        <f>SUM(E343:E344)</f>
        <v>667</v>
      </c>
      <c r="F342" s="126">
        <f>SUM(F343:F344)</f>
        <v>250</v>
      </c>
      <c r="G342" s="126">
        <f>SUM(G343:G344)</f>
        <v>1095.1120943999999</v>
      </c>
      <c r="H342" s="114"/>
      <c r="I342" s="114"/>
      <c r="J342" s="114"/>
      <c r="K342" s="114"/>
      <c r="L342" s="114"/>
      <c r="M342" s="114"/>
      <c r="N342" s="114"/>
      <c r="O342" s="114"/>
    </row>
    <row r="343" spans="1:15" x14ac:dyDescent="0.3">
      <c r="A343" s="135" t="s">
        <v>782</v>
      </c>
      <c r="B343" s="136" t="s">
        <v>784</v>
      </c>
      <c r="C343" s="137">
        <v>2018</v>
      </c>
      <c r="D343" s="137">
        <v>6</v>
      </c>
      <c r="E343" s="138">
        <v>327</v>
      </c>
      <c r="F343" s="138">
        <v>235</v>
      </c>
      <c r="G343" s="138">
        <v>758.51685439999994</v>
      </c>
      <c r="H343" s="114"/>
      <c r="I343" s="114"/>
      <c r="J343" s="114"/>
      <c r="K343" s="114"/>
      <c r="L343" s="114"/>
      <c r="M343" s="114"/>
      <c r="N343" s="114"/>
      <c r="O343" s="114"/>
    </row>
    <row r="344" spans="1:15" ht="16.2" thickBot="1" x14ac:dyDescent="0.35">
      <c r="A344" s="139" t="s">
        <v>782</v>
      </c>
      <c r="B344" s="140" t="s">
        <v>622</v>
      </c>
      <c r="C344" s="141">
        <v>2018</v>
      </c>
      <c r="D344" s="141">
        <v>6</v>
      </c>
      <c r="E344" s="142">
        <v>340</v>
      </c>
      <c r="F344" s="142">
        <v>15</v>
      </c>
      <c r="G344" s="142">
        <v>336.59523999999999</v>
      </c>
      <c r="H344" s="114"/>
      <c r="I344" s="114"/>
      <c r="J344" s="114"/>
      <c r="K344" s="114"/>
      <c r="L344" s="114"/>
      <c r="M344" s="114"/>
      <c r="N344" s="114"/>
      <c r="O344" s="114"/>
    </row>
    <row r="345" spans="1:15" ht="54.6" thickBot="1" x14ac:dyDescent="0.35">
      <c r="A345" s="123" t="s">
        <v>785</v>
      </c>
      <c r="B345" s="124" t="s">
        <v>786</v>
      </c>
      <c r="C345" s="125">
        <v>2018</v>
      </c>
      <c r="D345" s="125">
        <v>6</v>
      </c>
      <c r="E345" s="126">
        <f>SUM(E346:E351)</f>
        <v>1045.8499999999999</v>
      </c>
      <c r="F345" s="126">
        <f>SUM(F346:F351)</f>
        <v>1855</v>
      </c>
      <c r="G345" s="126">
        <f>SUM(G346:G351)</f>
        <v>2387.2955824999999</v>
      </c>
      <c r="H345" s="114"/>
      <c r="I345" s="114"/>
      <c r="J345" s="114"/>
      <c r="K345" s="114"/>
      <c r="L345" s="114"/>
      <c r="M345" s="114"/>
      <c r="N345" s="114"/>
      <c r="O345" s="114"/>
    </row>
    <row r="346" spans="1:15" x14ac:dyDescent="0.3">
      <c r="A346" s="135" t="s">
        <v>785</v>
      </c>
      <c r="B346" s="136" t="s">
        <v>711</v>
      </c>
      <c r="C346" s="137">
        <v>2018</v>
      </c>
      <c r="D346" s="137">
        <v>6</v>
      </c>
      <c r="E346" s="138">
        <v>710</v>
      </c>
      <c r="F346" s="138">
        <v>15</v>
      </c>
      <c r="G346" s="138">
        <v>1601.1821017999998</v>
      </c>
      <c r="H346" s="114"/>
      <c r="I346" s="114"/>
      <c r="J346" s="114"/>
      <c r="K346" s="114"/>
      <c r="L346" s="114"/>
      <c r="M346" s="114"/>
      <c r="N346" s="114"/>
      <c r="O346" s="114"/>
    </row>
    <row r="347" spans="1:15" x14ac:dyDescent="0.3">
      <c r="A347" s="127" t="s">
        <v>785</v>
      </c>
      <c r="B347" s="128" t="s">
        <v>787</v>
      </c>
      <c r="C347" s="129">
        <v>2018</v>
      </c>
      <c r="D347" s="129">
        <v>6</v>
      </c>
      <c r="E347" s="130">
        <v>77</v>
      </c>
      <c r="F347" s="130">
        <v>120</v>
      </c>
      <c r="G347" s="130">
        <v>120.44856999999999</v>
      </c>
      <c r="H347" s="114"/>
      <c r="I347" s="114"/>
      <c r="J347" s="114"/>
      <c r="K347" s="114"/>
      <c r="L347" s="114"/>
      <c r="M347" s="114"/>
      <c r="N347" s="114"/>
      <c r="O347" s="114"/>
    </row>
    <row r="348" spans="1:15" x14ac:dyDescent="0.3">
      <c r="A348" s="127" t="s">
        <v>785</v>
      </c>
      <c r="B348" s="128" t="s">
        <v>788</v>
      </c>
      <c r="C348" s="129">
        <v>2018</v>
      </c>
      <c r="D348" s="129">
        <v>6</v>
      </c>
      <c r="E348" s="130">
        <v>68</v>
      </c>
      <c r="F348" s="130">
        <v>150</v>
      </c>
      <c r="G348" s="130">
        <v>165.12281000000002</v>
      </c>
      <c r="H348" s="114"/>
      <c r="I348" s="114"/>
      <c r="J348" s="114"/>
      <c r="K348" s="114"/>
      <c r="L348" s="114"/>
      <c r="M348" s="114"/>
      <c r="N348" s="114"/>
      <c r="O348" s="114"/>
    </row>
    <row r="349" spans="1:15" x14ac:dyDescent="0.3">
      <c r="A349" s="127" t="s">
        <v>785</v>
      </c>
      <c r="B349" s="128" t="s">
        <v>784</v>
      </c>
      <c r="C349" s="129">
        <v>2018</v>
      </c>
      <c r="D349" s="129">
        <v>6</v>
      </c>
      <c r="E349" s="130">
        <v>85.5</v>
      </c>
      <c r="F349" s="130">
        <v>235</v>
      </c>
      <c r="G349" s="130">
        <v>293.35662559999997</v>
      </c>
      <c r="H349" s="114"/>
      <c r="I349" s="114"/>
      <c r="J349" s="114"/>
      <c r="K349" s="114"/>
      <c r="L349" s="114"/>
      <c r="M349" s="114"/>
      <c r="N349" s="114"/>
      <c r="O349" s="114"/>
    </row>
    <row r="350" spans="1:15" ht="31.2" x14ac:dyDescent="0.3">
      <c r="A350" s="127" t="s">
        <v>785</v>
      </c>
      <c r="B350" s="128" t="s">
        <v>789</v>
      </c>
      <c r="C350" s="129">
        <v>2018</v>
      </c>
      <c r="D350" s="129">
        <v>6</v>
      </c>
      <c r="E350" s="130">
        <v>25.35</v>
      </c>
      <c r="F350" s="130">
        <v>1320</v>
      </c>
      <c r="G350" s="130">
        <v>93.503865099999999</v>
      </c>
      <c r="H350" s="114"/>
      <c r="I350" s="114"/>
      <c r="J350" s="114"/>
      <c r="K350" s="114"/>
      <c r="L350" s="114"/>
      <c r="M350" s="114"/>
      <c r="N350" s="114"/>
      <c r="O350" s="114"/>
    </row>
    <row r="351" spans="1:15" ht="16.2" thickBot="1" x14ac:dyDescent="0.35">
      <c r="A351" s="139" t="s">
        <v>785</v>
      </c>
      <c r="B351" s="140" t="s">
        <v>622</v>
      </c>
      <c r="C351" s="141">
        <v>2018</v>
      </c>
      <c r="D351" s="141">
        <v>6</v>
      </c>
      <c r="E351" s="142">
        <v>80</v>
      </c>
      <c r="F351" s="142">
        <v>15</v>
      </c>
      <c r="G351" s="142">
        <v>113.68161000000001</v>
      </c>
      <c r="H351" s="114"/>
      <c r="I351" s="114"/>
      <c r="J351" s="114"/>
      <c r="K351" s="114"/>
      <c r="L351" s="114"/>
      <c r="M351" s="114"/>
      <c r="N351" s="114"/>
      <c r="O351" s="114"/>
    </row>
    <row r="352" spans="1:15" ht="54.6" thickBot="1" x14ac:dyDescent="0.35">
      <c r="A352" s="123" t="s">
        <v>790</v>
      </c>
      <c r="B352" s="124" t="s">
        <v>791</v>
      </c>
      <c r="C352" s="125">
        <v>2018</v>
      </c>
      <c r="D352" s="125">
        <v>6</v>
      </c>
      <c r="E352" s="126">
        <f>E353</f>
        <v>2593.0499999999997</v>
      </c>
      <c r="F352" s="126">
        <f>F353</f>
        <v>1320</v>
      </c>
      <c r="G352" s="126">
        <f>G353</f>
        <v>9265.3350100000007</v>
      </c>
      <c r="H352" s="114"/>
      <c r="I352" s="114"/>
      <c r="J352" s="114"/>
      <c r="K352" s="114"/>
      <c r="L352" s="114"/>
      <c r="M352" s="114"/>
      <c r="N352" s="114"/>
      <c r="O352" s="114"/>
    </row>
    <row r="353" spans="1:15" ht="31.8" thickBot="1" x14ac:dyDescent="0.35">
      <c r="A353" s="131" t="s">
        <v>790</v>
      </c>
      <c r="B353" s="132" t="s">
        <v>789</v>
      </c>
      <c r="C353" s="133">
        <v>2018</v>
      </c>
      <c r="D353" s="133">
        <v>6</v>
      </c>
      <c r="E353" s="134">
        <v>2593.0499999999997</v>
      </c>
      <c r="F353" s="134">
        <v>1320</v>
      </c>
      <c r="G353" s="134">
        <v>9265.3350100000007</v>
      </c>
      <c r="H353" s="114"/>
      <c r="I353" s="114"/>
      <c r="J353" s="114"/>
      <c r="K353" s="114"/>
      <c r="L353" s="114"/>
      <c r="M353" s="114"/>
      <c r="N353" s="114"/>
      <c r="O353" s="114"/>
    </row>
    <row r="354" spans="1:15" ht="72.599999999999994" thickBot="1" x14ac:dyDescent="0.35">
      <c r="A354" s="123" t="s">
        <v>792</v>
      </c>
      <c r="B354" s="124" t="s">
        <v>793</v>
      </c>
      <c r="C354" s="125">
        <v>2018</v>
      </c>
      <c r="D354" s="125">
        <v>0.4</v>
      </c>
      <c r="E354" s="126">
        <f>SUM(E355:E356)</f>
        <v>255</v>
      </c>
      <c r="F354" s="126">
        <f>SUM(F355:F356)</f>
        <v>197</v>
      </c>
      <c r="G354" s="126">
        <f>SUM(G355:G356)</f>
        <v>698.0183055</v>
      </c>
      <c r="H354" s="114"/>
      <c r="I354" s="114"/>
      <c r="J354" s="114"/>
      <c r="K354" s="114"/>
      <c r="L354" s="114"/>
      <c r="M354" s="114"/>
      <c r="N354" s="114"/>
      <c r="O354" s="114"/>
    </row>
    <row r="355" spans="1:15" x14ac:dyDescent="0.3">
      <c r="A355" s="135" t="s">
        <v>792</v>
      </c>
      <c r="B355" s="136" t="s">
        <v>763</v>
      </c>
      <c r="C355" s="137">
        <v>2018</v>
      </c>
      <c r="D355" s="137">
        <v>0.4</v>
      </c>
      <c r="E355" s="138">
        <v>215</v>
      </c>
      <c r="F355" s="138">
        <v>97</v>
      </c>
      <c r="G355" s="138">
        <v>427.53143299999999</v>
      </c>
      <c r="H355" s="114"/>
      <c r="I355" s="114"/>
      <c r="J355" s="114"/>
      <c r="K355" s="114"/>
      <c r="L355" s="114"/>
      <c r="M355" s="114"/>
      <c r="N355" s="114"/>
      <c r="O355" s="114"/>
    </row>
    <row r="356" spans="1:15" ht="16.2" thickBot="1" x14ac:dyDescent="0.35">
      <c r="A356" s="139" t="s">
        <v>792</v>
      </c>
      <c r="B356" s="140" t="s">
        <v>765</v>
      </c>
      <c r="C356" s="141">
        <v>2018</v>
      </c>
      <c r="D356" s="141">
        <v>0.4</v>
      </c>
      <c r="E356" s="142">
        <v>40</v>
      </c>
      <c r="F356" s="142">
        <v>100</v>
      </c>
      <c r="G356" s="142">
        <v>270.4868725</v>
      </c>
      <c r="H356" s="114"/>
      <c r="I356" s="114"/>
      <c r="J356" s="114"/>
      <c r="K356" s="114"/>
      <c r="L356" s="114"/>
      <c r="M356" s="114"/>
      <c r="N356" s="114"/>
      <c r="O356" s="114"/>
    </row>
    <row r="357" spans="1:15" ht="72.599999999999994" thickBot="1" x14ac:dyDescent="0.35">
      <c r="A357" s="123" t="s">
        <v>794</v>
      </c>
      <c r="B357" s="124" t="s">
        <v>795</v>
      </c>
      <c r="C357" s="125">
        <v>2018</v>
      </c>
      <c r="D357" s="125">
        <v>0.4</v>
      </c>
      <c r="E357" s="126">
        <f>SUM(E358:E359)</f>
        <v>179.25</v>
      </c>
      <c r="F357" s="126">
        <f>SUM(F358:F359)</f>
        <v>499.3</v>
      </c>
      <c r="G357" s="126">
        <f>SUM(G358:G359)</f>
        <v>1080.3510244999998</v>
      </c>
      <c r="H357" s="114"/>
      <c r="I357" s="114"/>
      <c r="J357" s="114"/>
      <c r="K357" s="114"/>
      <c r="L357" s="114"/>
      <c r="M357" s="114"/>
      <c r="N357" s="114"/>
      <c r="O357" s="114"/>
    </row>
    <row r="358" spans="1:15" x14ac:dyDescent="0.3">
      <c r="A358" s="135" t="s">
        <v>794</v>
      </c>
      <c r="B358" s="136" t="s">
        <v>773</v>
      </c>
      <c r="C358" s="137">
        <v>2018</v>
      </c>
      <c r="D358" s="137">
        <v>0.4</v>
      </c>
      <c r="E358" s="138">
        <v>125</v>
      </c>
      <c r="F358" s="138">
        <v>72.5</v>
      </c>
      <c r="G358" s="138">
        <v>655.71901999999989</v>
      </c>
      <c r="H358" s="114"/>
      <c r="I358" s="114"/>
      <c r="J358" s="114"/>
      <c r="K358" s="114"/>
      <c r="L358" s="114"/>
      <c r="M358" s="114"/>
      <c r="N358" s="114"/>
      <c r="O358" s="114"/>
    </row>
    <row r="359" spans="1:15" ht="16.2" thickBot="1" x14ac:dyDescent="0.35">
      <c r="A359" s="139" t="s">
        <v>794</v>
      </c>
      <c r="B359" s="140" t="s">
        <v>776</v>
      </c>
      <c r="C359" s="141">
        <v>2018</v>
      </c>
      <c r="D359" s="141">
        <v>0.4</v>
      </c>
      <c r="E359" s="142">
        <v>54.25</v>
      </c>
      <c r="F359" s="142">
        <v>426.8</v>
      </c>
      <c r="G359" s="142">
        <v>424.63200449999999</v>
      </c>
      <c r="H359" s="114"/>
      <c r="I359" s="114"/>
      <c r="J359" s="114"/>
      <c r="K359" s="114"/>
      <c r="L359" s="114"/>
      <c r="M359" s="114"/>
      <c r="N359" s="114"/>
      <c r="O359" s="114"/>
    </row>
    <row r="360" spans="1:15" ht="72.599999999999994" thickBot="1" x14ac:dyDescent="0.35">
      <c r="A360" s="123" t="s">
        <v>796</v>
      </c>
      <c r="B360" s="124" t="s">
        <v>797</v>
      </c>
      <c r="C360" s="125">
        <v>2018</v>
      </c>
      <c r="D360" s="125">
        <v>0.4</v>
      </c>
      <c r="E360" s="126">
        <f>E361</f>
        <v>90</v>
      </c>
      <c r="F360" s="126">
        <f>F361</f>
        <v>150</v>
      </c>
      <c r="G360" s="126">
        <f>G361</f>
        <v>738.17890288000001</v>
      </c>
      <c r="H360" s="114"/>
      <c r="I360" s="114"/>
      <c r="J360" s="114"/>
      <c r="K360" s="114"/>
      <c r="L360" s="114"/>
      <c r="M360" s="114"/>
      <c r="N360" s="114"/>
      <c r="O360" s="114"/>
    </row>
    <row r="361" spans="1:15" ht="16.2" thickBot="1" x14ac:dyDescent="0.35">
      <c r="A361" s="131" t="s">
        <v>796</v>
      </c>
      <c r="B361" s="132" t="s">
        <v>779</v>
      </c>
      <c r="C361" s="133">
        <v>2018</v>
      </c>
      <c r="D361" s="133">
        <v>0.4</v>
      </c>
      <c r="E361" s="134">
        <v>90</v>
      </c>
      <c r="F361" s="134">
        <v>150</v>
      </c>
      <c r="G361" s="134">
        <v>738.17890288000001</v>
      </c>
      <c r="H361" s="114"/>
      <c r="I361" s="114"/>
      <c r="J361" s="114"/>
      <c r="K361" s="114"/>
      <c r="L361" s="114"/>
      <c r="M361" s="114"/>
      <c r="N361" s="114"/>
      <c r="O361" s="114"/>
    </row>
    <row r="362" spans="1:15" ht="72.599999999999994" thickBot="1" x14ac:dyDescent="0.35">
      <c r="A362" s="123" t="s">
        <v>798</v>
      </c>
      <c r="B362" s="124" t="s">
        <v>799</v>
      </c>
      <c r="C362" s="125">
        <v>2018</v>
      </c>
      <c r="D362" s="125">
        <v>0.4</v>
      </c>
      <c r="E362" s="126">
        <f>E363</f>
        <v>54.35</v>
      </c>
      <c r="F362" s="126">
        <f>F363</f>
        <v>426.8</v>
      </c>
      <c r="G362" s="126">
        <f>G363</f>
        <v>452.22574479999997</v>
      </c>
      <c r="H362" s="114"/>
      <c r="I362" s="114"/>
      <c r="J362" s="114"/>
      <c r="K362" s="114"/>
      <c r="L362" s="114"/>
      <c r="M362" s="114"/>
      <c r="N362" s="114"/>
      <c r="O362" s="114"/>
    </row>
    <row r="363" spans="1:15" ht="16.2" thickBot="1" x14ac:dyDescent="0.35">
      <c r="A363" s="131" t="s">
        <v>798</v>
      </c>
      <c r="B363" s="132" t="s">
        <v>776</v>
      </c>
      <c r="C363" s="133">
        <v>2018</v>
      </c>
      <c r="D363" s="133">
        <v>0.4</v>
      </c>
      <c r="E363" s="134">
        <v>54.35</v>
      </c>
      <c r="F363" s="134">
        <v>426.8</v>
      </c>
      <c r="G363" s="134">
        <v>452.22574479999997</v>
      </c>
      <c r="H363" s="114"/>
      <c r="I363" s="114"/>
      <c r="J363" s="114"/>
      <c r="K363" s="114"/>
      <c r="L363" s="114"/>
      <c r="M363" s="114"/>
      <c r="N363" s="114"/>
      <c r="O363" s="114"/>
    </row>
    <row r="364" spans="1:15" ht="54.6" thickBot="1" x14ac:dyDescent="0.35">
      <c r="A364" s="123" t="s">
        <v>800</v>
      </c>
      <c r="B364" s="124" t="s">
        <v>801</v>
      </c>
      <c r="C364" s="125">
        <v>2018</v>
      </c>
      <c r="D364" s="125">
        <v>6</v>
      </c>
      <c r="E364" s="126">
        <f>E365</f>
        <v>74</v>
      </c>
      <c r="F364" s="126">
        <f>F365</f>
        <v>235</v>
      </c>
      <c r="G364" s="126">
        <f>G365</f>
        <v>1052.42479</v>
      </c>
      <c r="H364" s="114"/>
      <c r="I364" s="114"/>
      <c r="J364" s="114"/>
      <c r="K364" s="114"/>
      <c r="L364" s="114"/>
      <c r="M364" s="114"/>
      <c r="N364" s="114"/>
      <c r="O364" s="114"/>
    </row>
    <row r="365" spans="1:15" ht="16.2" thickBot="1" x14ac:dyDescent="0.35">
      <c r="A365" s="131" t="s">
        <v>800</v>
      </c>
      <c r="B365" s="132" t="s">
        <v>784</v>
      </c>
      <c r="C365" s="133">
        <v>2018</v>
      </c>
      <c r="D365" s="133">
        <v>6</v>
      </c>
      <c r="E365" s="134">
        <v>74</v>
      </c>
      <c r="F365" s="134">
        <v>235</v>
      </c>
      <c r="G365" s="134">
        <v>1052.42479</v>
      </c>
      <c r="H365" s="114"/>
      <c r="I365" s="114"/>
      <c r="J365" s="114"/>
      <c r="K365" s="114"/>
      <c r="L365" s="114"/>
      <c r="M365" s="114"/>
      <c r="N365" s="114"/>
      <c r="O365" s="114"/>
    </row>
    <row r="366" spans="1:15" ht="54.6" thickBot="1" x14ac:dyDescent="0.35">
      <c r="A366" s="123" t="s">
        <v>802</v>
      </c>
      <c r="B366" s="124" t="s">
        <v>803</v>
      </c>
      <c r="C366" s="125">
        <v>2018</v>
      </c>
      <c r="D366" s="125">
        <v>6</v>
      </c>
      <c r="E366" s="126">
        <f>E367</f>
        <v>84</v>
      </c>
      <c r="F366" s="126">
        <f>F367</f>
        <v>15</v>
      </c>
      <c r="G366" s="126">
        <f>G367</f>
        <v>628.96635000000003</v>
      </c>
      <c r="H366" s="114"/>
      <c r="I366" s="114"/>
      <c r="J366" s="114"/>
      <c r="K366" s="114"/>
      <c r="L366" s="114"/>
      <c r="M366" s="114"/>
      <c r="N366" s="114"/>
      <c r="O366" s="114"/>
    </row>
    <row r="367" spans="1:15" x14ac:dyDescent="0.3">
      <c r="A367" s="135" t="s">
        <v>802</v>
      </c>
      <c r="B367" s="136" t="s">
        <v>622</v>
      </c>
      <c r="C367" s="137">
        <v>2018</v>
      </c>
      <c r="D367" s="137">
        <v>6</v>
      </c>
      <c r="E367" s="138">
        <v>84</v>
      </c>
      <c r="F367" s="138">
        <v>15</v>
      </c>
      <c r="G367" s="138">
        <v>628.96635000000003</v>
      </c>
      <c r="H367" s="114"/>
      <c r="I367" s="114"/>
      <c r="J367" s="114"/>
      <c r="K367" s="114"/>
      <c r="L367" s="114"/>
      <c r="M367" s="114"/>
      <c r="N367" s="114"/>
      <c r="O367" s="114"/>
    </row>
    <row r="368" spans="1:15" ht="72" x14ac:dyDescent="0.3">
      <c r="A368" s="147" t="s">
        <v>804</v>
      </c>
      <c r="B368" s="148" t="s">
        <v>805</v>
      </c>
      <c r="C368" s="149">
        <v>2018</v>
      </c>
      <c r="D368" s="149">
        <v>6</v>
      </c>
      <c r="E368" s="150">
        <f>E369</f>
        <v>464.6</v>
      </c>
      <c r="F368" s="150">
        <f>F369</f>
        <v>1320</v>
      </c>
      <c r="G368" s="150">
        <f>G369</f>
        <v>5494.1296700000003</v>
      </c>
      <c r="H368" s="114"/>
      <c r="I368" s="114"/>
      <c r="J368" s="114"/>
      <c r="K368" s="114"/>
      <c r="L368" s="114"/>
      <c r="M368" s="114"/>
      <c r="N368" s="114"/>
      <c r="O368" s="114"/>
    </row>
    <row r="369" spans="1:15" ht="31.8" thickBot="1" x14ac:dyDescent="0.35">
      <c r="A369" s="139" t="s">
        <v>804</v>
      </c>
      <c r="B369" s="140" t="s">
        <v>789</v>
      </c>
      <c r="C369" s="141">
        <v>2018</v>
      </c>
      <c r="D369" s="141">
        <v>6</v>
      </c>
      <c r="E369" s="142">
        <v>464.6</v>
      </c>
      <c r="F369" s="142">
        <v>1320</v>
      </c>
      <c r="G369" s="142">
        <v>5494.1296700000003</v>
      </c>
      <c r="H369" s="114"/>
      <c r="I369" s="114"/>
      <c r="J369" s="114"/>
      <c r="K369" s="114"/>
      <c r="L369" s="114"/>
      <c r="M369" s="114"/>
      <c r="N369" s="114"/>
      <c r="O369" s="114"/>
    </row>
    <row r="370" spans="1:15" ht="70.8" thickBot="1" x14ac:dyDescent="0.35">
      <c r="A370" s="143" t="s">
        <v>3</v>
      </c>
      <c r="B370" s="144" t="s">
        <v>86</v>
      </c>
      <c r="C370" s="145" t="s">
        <v>24</v>
      </c>
      <c r="D370" s="145" t="s">
        <v>24</v>
      </c>
      <c r="E370" s="146" t="s">
        <v>24</v>
      </c>
      <c r="F370" s="146" t="s">
        <v>24</v>
      </c>
      <c r="G370" s="146" t="s">
        <v>24</v>
      </c>
      <c r="H370" s="114"/>
      <c r="I370" s="114"/>
      <c r="J370" s="114"/>
      <c r="K370" s="114"/>
      <c r="L370" s="114"/>
      <c r="M370" s="114"/>
      <c r="N370" s="114"/>
      <c r="O370" s="114"/>
    </row>
    <row r="371" spans="1:15" ht="36.6" thickBot="1" x14ac:dyDescent="0.35">
      <c r="A371" s="123" t="s">
        <v>806</v>
      </c>
      <c r="B371" s="124" t="s">
        <v>807</v>
      </c>
      <c r="C371" s="125">
        <v>2018</v>
      </c>
      <c r="D371" s="125" t="s">
        <v>808</v>
      </c>
      <c r="E371" s="126" t="s">
        <v>24</v>
      </c>
      <c r="F371" s="126">
        <f>SUM(F372:F373)</f>
        <v>60</v>
      </c>
      <c r="G371" s="126">
        <f>SUM(G372:G373)</f>
        <v>603.20555000000002</v>
      </c>
      <c r="H371" s="114"/>
      <c r="I371" s="114"/>
      <c r="J371" s="114"/>
      <c r="K371" s="114"/>
      <c r="L371" s="114"/>
      <c r="M371" s="114"/>
      <c r="N371" s="114"/>
      <c r="O371" s="114"/>
    </row>
    <row r="372" spans="1:15" x14ac:dyDescent="0.3">
      <c r="A372" s="135" t="s">
        <v>806</v>
      </c>
      <c r="B372" s="136" t="s">
        <v>719</v>
      </c>
      <c r="C372" s="137">
        <v>2018</v>
      </c>
      <c r="D372" s="137" t="s">
        <v>808</v>
      </c>
      <c r="E372" s="138" t="s">
        <v>24</v>
      </c>
      <c r="F372" s="138">
        <v>10</v>
      </c>
      <c r="G372" s="138">
        <v>373.28998999999999</v>
      </c>
      <c r="H372" s="114"/>
      <c r="I372" s="114"/>
      <c r="J372" s="114"/>
      <c r="K372" s="114"/>
      <c r="L372" s="114"/>
      <c r="M372" s="114"/>
      <c r="N372" s="114"/>
      <c r="O372" s="114"/>
    </row>
    <row r="373" spans="1:15" ht="16.2" thickBot="1" x14ac:dyDescent="0.35">
      <c r="A373" s="139" t="s">
        <v>806</v>
      </c>
      <c r="B373" s="140" t="s">
        <v>646</v>
      </c>
      <c r="C373" s="141">
        <v>2018</v>
      </c>
      <c r="D373" s="141" t="s">
        <v>808</v>
      </c>
      <c r="E373" s="142" t="s">
        <v>24</v>
      </c>
      <c r="F373" s="142">
        <v>50</v>
      </c>
      <c r="G373" s="142">
        <v>229.91556</v>
      </c>
      <c r="H373" s="114"/>
      <c r="I373" s="114"/>
      <c r="J373" s="114"/>
      <c r="K373" s="114"/>
      <c r="L373" s="114"/>
      <c r="M373" s="114"/>
      <c r="N373" s="114"/>
      <c r="O373" s="114"/>
    </row>
    <row r="374" spans="1:15" ht="36.6" thickBot="1" x14ac:dyDescent="0.35">
      <c r="A374" s="123" t="s">
        <v>809</v>
      </c>
      <c r="B374" s="124" t="s">
        <v>810</v>
      </c>
      <c r="C374" s="125">
        <v>2018</v>
      </c>
      <c r="D374" s="125" t="s">
        <v>808</v>
      </c>
      <c r="E374" s="126" t="s">
        <v>24</v>
      </c>
      <c r="F374" s="126">
        <f>SUM(F375:F379)</f>
        <v>295</v>
      </c>
      <c r="G374" s="126">
        <f>SUM(G375:G379)</f>
        <v>4732.5783916</v>
      </c>
      <c r="H374" s="114"/>
      <c r="I374" s="114"/>
      <c r="J374" s="114"/>
      <c r="K374" s="114"/>
      <c r="L374" s="114"/>
      <c r="M374" s="114"/>
      <c r="N374" s="114"/>
      <c r="O374" s="114"/>
    </row>
    <row r="375" spans="1:15" x14ac:dyDescent="0.3">
      <c r="A375" s="135" t="s">
        <v>809</v>
      </c>
      <c r="B375" s="136" t="s">
        <v>707</v>
      </c>
      <c r="C375" s="137">
        <v>2018</v>
      </c>
      <c r="D375" s="137" t="s">
        <v>808</v>
      </c>
      <c r="E375" s="138" t="s">
        <v>24</v>
      </c>
      <c r="F375" s="138">
        <v>40</v>
      </c>
      <c r="G375" s="138">
        <v>1562.3004639999999</v>
      </c>
      <c r="H375" s="114"/>
      <c r="I375" s="114"/>
      <c r="J375" s="114"/>
      <c r="K375" s="114"/>
      <c r="L375" s="114"/>
      <c r="M375" s="114"/>
      <c r="N375" s="114"/>
      <c r="O375" s="114"/>
    </row>
    <row r="376" spans="1:15" ht="46.8" x14ac:dyDescent="0.3">
      <c r="A376" s="127" t="s">
        <v>809</v>
      </c>
      <c r="B376" s="128" t="s">
        <v>811</v>
      </c>
      <c r="C376" s="129">
        <v>2018</v>
      </c>
      <c r="D376" s="129" t="s">
        <v>808</v>
      </c>
      <c r="E376" s="130" t="s">
        <v>24</v>
      </c>
      <c r="F376" s="130">
        <v>105</v>
      </c>
      <c r="G376" s="130">
        <v>687.63495760000001</v>
      </c>
      <c r="H376" s="114"/>
      <c r="I376" s="114"/>
      <c r="J376" s="114"/>
      <c r="K376" s="114"/>
      <c r="L376" s="114"/>
      <c r="M376" s="114"/>
      <c r="N376" s="114"/>
      <c r="O376" s="114"/>
    </row>
    <row r="377" spans="1:15" x14ac:dyDescent="0.3">
      <c r="A377" s="127" t="s">
        <v>809</v>
      </c>
      <c r="B377" s="128" t="s">
        <v>787</v>
      </c>
      <c r="C377" s="129">
        <v>2018</v>
      </c>
      <c r="D377" s="129" t="s">
        <v>808</v>
      </c>
      <c r="E377" s="130" t="s">
        <v>24</v>
      </c>
      <c r="F377" s="130">
        <v>120</v>
      </c>
      <c r="G377" s="130">
        <v>666.93545999999992</v>
      </c>
    </row>
    <row r="378" spans="1:15" x14ac:dyDescent="0.3">
      <c r="A378" s="127" t="s">
        <v>809</v>
      </c>
      <c r="B378" s="128" t="s">
        <v>812</v>
      </c>
      <c r="C378" s="129">
        <v>2018</v>
      </c>
      <c r="D378" s="129" t="s">
        <v>808</v>
      </c>
      <c r="E378" s="130" t="s">
        <v>24</v>
      </c>
      <c r="F378" s="130">
        <v>15</v>
      </c>
      <c r="G378" s="130">
        <v>810.08082999999999</v>
      </c>
    </row>
    <row r="379" spans="1:15" ht="16.2" thickBot="1" x14ac:dyDescent="0.35">
      <c r="A379" s="152" t="s">
        <v>809</v>
      </c>
      <c r="B379" s="153" t="s">
        <v>622</v>
      </c>
      <c r="C379" s="154">
        <v>2018</v>
      </c>
      <c r="D379" s="154" t="s">
        <v>808</v>
      </c>
      <c r="E379" s="155" t="s">
        <v>24</v>
      </c>
      <c r="F379" s="155">
        <v>15</v>
      </c>
      <c r="G379" s="155">
        <v>1005.62668</v>
      </c>
    </row>
    <row r="384" spans="1:15" hidden="1" x14ac:dyDescent="0.3">
      <c r="C384" s="156" t="s">
        <v>813</v>
      </c>
      <c r="D384" s="156">
        <v>0.4</v>
      </c>
      <c r="E384" s="130">
        <f>E9+E260</f>
        <v>22905.766667</v>
      </c>
      <c r="F384" s="130">
        <f t="shared" ref="F384:G384" si="0">F9+F260</f>
        <v>4165.3499999999995</v>
      </c>
      <c r="G384" s="130">
        <f t="shared" si="0"/>
        <v>31654.81979799999</v>
      </c>
    </row>
    <row r="385" spans="3:7" hidden="1" x14ac:dyDescent="0.3">
      <c r="C385" s="156"/>
      <c r="D385" s="157" t="s">
        <v>814</v>
      </c>
      <c r="E385" s="130">
        <f>E258+E284</f>
        <v>718.02</v>
      </c>
      <c r="F385" s="130">
        <f t="shared" ref="F385:G385" si="1">F258+F284</f>
        <v>215</v>
      </c>
      <c r="G385" s="130">
        <f t="shared" si="1"/>
        <v>715.96232860000009</v>
      </c>
    </row>
    <row r="386" spans="3:7" hidden="1" x14ac:dyDescent="0.3">
      <c r="C386" s="156" t="s">
        <v>815</v>
      </c>
      <c r="D386" s="156">
        <v>0.4</v>
      </c>
      <c r="E386" s="130">
        <f>E288+E295+E313+E318+E333+E336+E338+E340+E354+E357+E360+E362</f>
        <v>9436.75</v>
      </c>
      <c r="F386" s="130">
        <f t="shared" ref="F386:G386" si="2">F288+F295+F313+F318+F333+F336+F338+F340+F354+F357+F360+F362</f>
        <v>3556.86</v>
      </c>
      <c r="G386" s="130">
        <f t="shared" si="2"/>
        <v>12900.312378166998</v>
      </c>
    </row>
    <row r="387" spans="3:7" hidden="1" x14ac:dyDescent="0.3">
      <c r="C387" s="156"/>
      <c r="D387" s="156" t="s">
        <v>814</v>
      </c>
      <c r="E387" s="130">
        <f>E342+E345+E352+E364+E366+E368</f>
        <v>4928.5</v>
      </c>
      <c r="F387" s="130">
        <f t="shared" ref="F387:G387" si="3">F342+F345+F352+F364+F366+F368</f>
        <v>4995</v>
      </c>
      <c r="G387" s="130">
        <f t="shared" si="3"/>
        <v>19923.263496900003</v>
      </c>
    </row>
    <row r="388" spans="3:7" hidden="1" x14ac:dyDescent="0.3"/>
  </sheetData>
  <mergeCells count="5">
    <mergeCell ref="A5:G5"/>
    <mergeCell ref="A1:G1"/>
    <mergeCell ref="A2:G2"/>
    <mergeCell ref="A3:G3"/>
    <mergeCell ref="A4:G4"/>
  </mergeCells>
  <printOptions horizontalCentered="1"/>
  <pageMargins left="0" right="0" top="0.39370078740157483" bottom="0" header="0.31496062992125984" footer="0.31496062992125984"/>
  <pageSetup paperSize="9" scale="54" fitToHeight="0" orientation="portrait" r:id="rId1"/>
  <rowBreaks count="1" manualBreakCount="1">
    <brk id="332" max="6" man="1"/>
  </rowBreaks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39"/>
  <sheetViews>
    <sheetView view="pageBreakPreview" zoomScale="60" zoomScaleNormal="70" workbookViewId="0">
      <selection activeCell="D42" sqref="D42"/>
    </sheetView>
  </sheetViews>
  <sheetFormatPr defaultColWidth="9.109375" defaultRowHeight="15.6" outlineLevelRow="1" x14ac:dyDescent="0.3"/>
  <cols>
    <col min="1" max="1" width="14.88671875" style="261" customWidth="1"/>
    <col min="2" max="2" width="99.33203125" style="261" customWidth="1"/>
    <col min="3" max="3" width="11.6640625" style="158" customWidth="1"/>
    <col min="4" max="4" width="13.5546875" style="158" bestFit="1" customWidth="1"/>
    <col min="5" max="5" width="19.88671875" style="158" customWidth="1"/>
    <col min="6" max="6" width="23.44140625" style="158" customWidth="1"/>
    <col min="7" max="7" width="18.44140625" style="158" customWidth="1"/>
    <col min="8" max="8" width="9.109375" style="158"/>
    <col min="9" max="9" width="11.88671875" style="158" customWidth="1"/>
    <col min="10" max="10" width="129.44140625" style="158" bestFit="1" customWidth="1"/>
    <col min="11" max="16384" width="9.109375" style="158"/>
  </cols>
  <sheetData>
    <row r="1" spans="1:16" x14ac:dyDescent="0.3">
      <c r="A1" s="648" t="s">
        <v>451</v>
      </c>
      <c r="B1" s="648"/>
      <c r="C1" s="648"/>
      <c r="D1" s="648"/>
      <c r="E1" s="648"/>
      <c r="F1" s="648"/>
      <c r="G1" s="648"/>
    </row>
    <row r="2" spans="1:16" ht="94.5" customHeight="1" x14ac:dyDescent="0.3">
      <c r="A2" s="649" t="s">
        <v>1363</v>
      </c>
      <c r="B2" s="648"/>
      <c r="C2" s="648"/>
      <c r="D2" s="648"/>
      <c r="E2" s="648"/>
      <c r="F2" s="648"/>
      <c r="G2" s="648"/>
    </row>
    <row r="3" spans="1:16" ht="68.25" customHeight="1" x14ac:dyDescent="0.3">
      <c r="A3" s="650" t="s">
        <v>452</v>
      </c>
      <c r="B3" s="650"/>
      <c r="C3" s="650"/>
      <c r="D3" s="650"/>
      <c r="E3" s="650"/>
      <c r="F3" s="650"/>
      <c r="G3" s="650"/>
    </row>
    <row r="4" spans="1:16" x14ac:dyDescent="0.3">
      <c r="A4" s="651" t="s">
        <v>453</v>
      </c>
      <c r="B4" s="651"/>
      <c r="C4" s="651"/>
      <c r="D4" s="651"/>
      <c r="E4" s="651"/>
      <c r="F4" s="651"/>
      <c r="G4" s="651"/>
    </row>
    <row r="5" spans="1:16" ht="21.6" thickBot="1" x14ac:dyDescent="0.35">
      <c r="A5" s="652" t="s">
        <v>114</v>
      </c>
      <c r="B5" s="652"/>
      <c r="C5" s="652"/>
      <c r="D5" s="652"/>
      <c r="E5" s="652"/>
      <c r="F5" s="652"/>
      <c r="G5" s="652"/>
    </row>
    <row r="6" spans="1:16" ht="187.8" thickBot="1" x14ac:dyDescent="0.35">
      <c r="A6" s="160" t="s">
        <v>34</v>
      </c>
      <c r="B6" s="161" t="s">
        <v>35</v>
      </c>
      <c r="C6" s="160" t="s">
        <v>36</v>
      </c>
      <c r="D6" s="162" t="s">
        <v>37</v>
      </c>
      <c r="E6" s="163" t="s">
        <v>454</v>
      </c>
      <c r="F6" s="163" t="s">
        <v>455</v>
      </c>
      <c r="G6" s="163" t="s">
        <v>456</v>
      </c>
      <c r="I6" s="164"/>
    </row>
    <row r="7" spans="1:16" ht="16.2" thickBot="1" x14ac:dyDescent="0.35">
      <c r="A7" s="160">
        <v>1</v>
      </c>
      <c r="B7" s="161">
        <v>2</v>
      </c>
      <c r="C7" s="160">
        <v>3</v>
      </c>
      <c r="D7" s="162">
        <v>4</v>
      </c>
      <c r="E7" s="163">
        <v>5</v>
      </c>
      <c r="F7" s="163">
        <v>6</v>
      </c>
      <c r="G7" s="163">
        <v>7</v>
      </c>
    </row>
    <row r="8" spans="1:16" s="170" customFormat="1" ht="24" thickBot="1" x14ac:dyDescent="0.35">
      <c r="A8" s="165" t="s">
        <v>0</v>
      </c>
      <c r="B8" s="166" t="s">
        <v>41</v>
      </c>
      <c r="C8" s="167">
        <f>$C$165</f>
        <v>0</v>
      </c>
      <c r="D8" s="168" t="s">
        <v>24</v>
      </c>
      <c r="E8" s="169" t="s">
        <v>24</v>
      </c>
      <c r="F8" s="169" t="s">
        <v>24</v>
      </c>
      <c r="G8" s="169" t="s">
        <v>24</v>
      </c>
    </row>
    <row r="9" spans="1:16" s="170" customFormat="1" ht="36.6" thickBot="1" x14ac:dyDescent="0.35">
      <c r="A9" s="171" t="s">
        <v>816</v>
      </c>
      <c r="B9" s="172" t="s">
        <v>458</v>
      </c>
      <c r="C9" s="173">
        <v>2019</v>
      </c>
      <c r="D9" s="174">
        <v>0.4</v>
      </c>
      <c r="E9" s="175">
        <f>SUM(E10:E163)</f>
        <v>11352.5</v>
      </c>
      <c r="F9" s="175">
        <f>SUM(F10:F163)</f>
        <v>1726.3</v>
      </c>
      <c r="G9" s="175">
        <f>SUM(G10:G163)</f>
        <v>15099.270937284769</v>
      </c>
    </row>
    <row r="10" spans="1:16" s="170" customFormat="1" ht="16.2" hidden="1" outlineLevel="1" thickBot="1" x14ac:dyDescent="0.35">
      <c r="A10" s="176"/>
      <c r="B10" s="177"/>
      <c r="C10" s="176"/>
      <c r="D10" s="178"/>
      <c r="E10" s="179"/>
      <c r="F10" s="179"/>
      <c r="G10" s="179"/>
    </row>
    <row r="11" spans="1:16" s="170" customFormat="1" ht="16.2" hidden="1" outlineLevel="1" thickBot="1" x14ac:dyDescent="0.35">
      <c r="A11" s="181"/>
      <c r="B11" s="177"/>
      <c r="C11" s="176"/>
      <c r="D11" s="178"/>
      <c r="E11" s="179"/>
      <c r="F11" s="182"/>
      <c r="G11" s="179"/>
    </row>
    <row r="12" spans="1:16" collapsed="1" x14ac:dyDescent="0.3">
      <c r="A12" s="183" t="s">
        <v>457</v>
      </c>
      <c r="B12" s="184" t="s">
        <v>817</v>
      </c>
      <c r="C12" s="185">
        <v>2019</v>
      </c>
      <c r="D12" s="186">
        <v>0.23</v>
      </c>
      <c r="E12" s="179">
        <v>30</v>
      </c>
      <c r="F12" s="179">
        <v>1</v>
      </c>
      <c r="G12" s="179">
        <v>27.148014</v>
      </c>
      <c r="H12" s="187"/>
      <c r="J12" s="187"/>
      <c r="K12" s="187"/>
      <c r="L12" s="187"/>
      <c r="M12" s="187"/>
      <c r="N12" s="187"/>
      <c r="O12" s="187"/>
      <c r="P12" s="187"/>
    </row>
    <row r="13" spans="1:16" x14ac:dyDescent="0.3">
      <c r="A13" s="188" t="s">
        <v>457</v>
      </c>
      <c r="B13" s="184" t="s">
        <v>818</v>
      </c>
      <c r="C13" s="185">
        <v>2019</v>
      </c>
      <c r="D13" s="186">
        <v>0.23</v>
      </c>
      <c r="E13" s="179">
        <v>29</v>
      </c>
      <c r="F13" s="179">
        <v>1</v>
      </c>
      <c r="G13" s="179">
        <v>41.77079121621621</v>
      </c>
      <c r="H13" s="187"/>
      <c r="J13" s="187"/>
      <c r="K13" s="187"/>
      <c r="L13" s="187"/>
      <c r="M13" s="187"/>
      <c r="N13" s="187"/>
      <c r="O13" s="187"/>
      <c r="P13" s="187"/>
    </row>
    <row r="14" spans="1:16" x14ac:dyDescent="0.3">
      <c r="A14" s="188" t="s">
        <v>457</v>
      </c>
      <c r="B14" s="184" t="s">
        <v>819</v>
      </c>
      <c r="C14" s="185">
        <v>2019</v>
      </c>
      <c r="D14" s="186">
        <v>0.23</v>
      </c>
      <c r="E14" s="179">
        <v>85</v>
      </c>
      <c r="F14" s="179">
        <v>1</v>
      </c>
      <c r="G14" s="179">
        <v>70.27306408536586</v>
      </c>
      <c r="H14" s="187"/>
      <c r="J14" s="187"/>
      <c r="K14" s="187"/>
      <c r="L14" s="187"/>
      <c r="M14" s="187"/>
      <c r="N14" s="187"/>
      <c r="O14" s="187"/>
      <c r="P14" s="187"/>
    </row>
    <row r="15" spans="1:16" x14ac:dyDescent="0.3">
      <c r="A15" s="188" t="s">
        <v>457</v>
      </c>
      <c r="B15" s="184" t="s">
        <v>820</v>
      </c>
      <c r="C15" s="185">
        <v>2019</v>
      </c>
      <c r="D15" s="186">
        <v>0.23</v>
      </c>
      <c r="E15" s="179">
        <v>60</v>
      </c>
      <c r="F15" s="179">
        <v>1</v>
      </c>
      <c r="G15" s="179">
        <v>116.84209</v>
      </c>
      <c r="H15" s="187"/>
      <c r="J15" s="187"/>
      <c r="K15" s="187"/>
      <c r="L15" s="187"/>
      <c r="M15" s="187"/>
      <c r="N15" s="187"/>
      <c r="O15" s="187"/>
      <c r="P15" s="187"/>
    </row>
    <row r="16" spans="1:16" x14ac:dyDescent="0.3">
      <c r="A16" s="188" t="s">
        <v>457</v>
      </c>
      <c r="B16" s="184" t="s">
        <v>821</v>
      </c>
      <c r="C16" s="185">
        <v>2019</v>
      </c>
      <c r="D16" s="186">
        <v>0.4</v>
      </c>
      <c r="E16" s="179">
        <v>69</v>
      </c>
      <c r="F16" s="179">
        <v>15</v>
      </c>
      <c r="G16" s="179">
        <v>94.692170000000004</v>
      </c>
      <c r="H16" s="187"/>
      <c r="J16" s="187"/>
      <c r="K16" s="187"/>
      <c r="L16" s="187"/>
      <c r="M16" s="187"/>
      <c r="N16" s="187"/>
      <c r="O16" s="187"/>
      <c r="P16" s="187"/>
    </row>
    <row r="17" spans="1:16" x14ac:dyDescent="0.3">
      <c r="A17" s="188" t="s">
        <v>457</v>
      </c>
      <c r="B17" s="184" t="s">
        <v>822</v>
      </c>
      <c r="C17" s="185">
        <v>2019</v>
      </c>
      <c r="D17" s="186">
        <v>0.4</v>
      </c>
      <c r="E17" s="179">
        <v>161</v>
      </c>
      <c r="F17" s="179">
        <v>10</v>
      </c>
      <c r="G17" s="179">
        <v>197.21448000000001</v>
      </c>
      <c r="H17" s="187"/>
      <c r="J17" s="187"/>
      <c r="K17" s="187"/>
      <c r="L17" s="187"/>
      <c r="M17" s="187"/>
      <c r="N17" s="187"/>
      <c r="O17" s="187"/>
      <c r="P17" s="187"/>
    </row>
    <row r="18" spans="1:16" x14ac:dyDescent="0.3">
      <c r="A18" s="188" t="s">
        <v>457</v>
      </c>
      <c r="B18" s="184" t="s">
        <v>823</v>
      </c>
      <c r="C18" s="185">
        <v>2019</v>
      </c>
      <c r="D18" s="186">
        <v>0.4</v>
      </c>
      <c r="E18" s="179">
        <v>110</v>
      </c>
      <c r="F18" s="179">
        <v>10</v>
      </c>
      <c r="G18" s="179">
        <v>125.625</v>
      </c>
      <c r="H18" s="187"/>
      <c r="J18" s="187"/>
      <c r="K18" s="187"/>
      <c r="L18" s="187"/>
      <c r="M18" s="187"/>
      <c r="N18" s="187"/>
      <c r="O18" s="187"/>
      <c r="P18" s="187"/>
    </row>
    <row r="19" spans="1:16" x14ac:dyDescent="0.3">
      <c r="A19" s="188" t="s">
        <v>457</v>
      </c>
      <c r="B19" s="184" t="s">
        <v>824</v>
      </c>
      <c r="C19" s="185">
        <v>2019</v>
      </c>
      <c r="D19" s="186">
        <v>0.4</v>
      </c>
      <c r="E19" s="179">
        <v>200</v>
      </c>
      <c r="F19" s="179">
        <v>10</v>
      </c>
      <c r="G19" s="179">
        <v>302.35492941176472</v>
      </c>
      <c r="H19" s="187"/>
      <c r="J19" s="187"/>
      <c r="K19" s="187"/>
      <c r="L19" s="187"/>
      <c r="M19" s="187"/>
      <c r="N19" s="187"/>
      <c r="O19" s="187"/>
      <c r="P19" s="187"/>
    </row>
    <row r="20" spans="1:16" x14ac:dyDescent="0.3">
      <c r="A20" s="188" t="s">
        <v>457</v>
      </c>
      <c r="B20" s="184" t="s">
        <v>825</v>
      </c>
      <c r="C20" s="185">
        <v>2019</v>
      </c>
      <c r="D20" s="186">
        <v>0.4</v>
      </c>
      <c r="E20" s="179">
        <v>78</v>
      </c>
      <c r="F20" s="179">
        <v>12</v>
      </c>
      <c r="G20" s="179">
        <v>109.05969</v>
      </c>
      <c r="H20" s="187"/>
      <c r="J20" s="187"/>
      <c r="K20" s="187"/>
      <c r="L20" s="187"/>
      <c r="M20" s="187"/>
      <c r="N20" s="187"/>
      <c r="O20" s="187"/>
      <c r="P20" s="187"/>
    </row>
    <row r="21" spans="1:16" x14ac:dyDescent="0.3">
      <c r="A21" s="188" t="s">
        <v>457</v>
      </c>
      <c r="B21" s="184" t="s">
        <v>826</v>
      </c>
      <c r="C21" s="185">
        <v>2019</v>
      </c>
      <c r="D21" s="186">
        <v>0.4</v>
      </c>
      <c r="E21" s="179">
        <v>196</v>
      </c>
      <c r="F21" s="179">
        <v>15</v>
      </c>
      <c r="G21" s="179">
        <v>257.97962999999999</v>
      </c>
      <c r="H21" s="187"/>
      <c r="J21" s="187"/>
      <c r="K21" s="187"/>
      <c r="L21" s="187"/>
      <c r="M21" s="187"/>
      <c r="N21" s="187"/>
      <c r="O21" s="187"/>
      <c r="P21" s="187"/>
    </row>
    <row r="22" spans="1:16" x14ac:dyDescent="0.3">
      <c r="A22" s="188" t="s">
        <v>457</v>
      </c>
      <c r="B22" s="184" t="s">
        <v>827</v>
      </c>
      <c r="C22" s="185">
        <v>2019</v>
      </c>
      <c r="D22" s="186">
        <v>0.23</v>
      </c>
      <c r="E22" s="179">
        <v>48</v>
      </c>
      <c r="F22" s="179">
        <v>5</v>
      </c>
      <c r="G22" s="179">
        <v>60.818609999999993</v>
      </c>
      <c r="H22" s="187"/>
      <c r="J22" s="187"/>
      <c r="K22" s="187"/>
      <c r="L22" s="187"/>
      <c r="M22" s="187"/>
      <c r="N22" s="187"/>
      <c r="O22" s="187"/>
      <c r="P22" s="187"/>
    </row>
    <row r="23" spans="1:16" x14ac:dyDescent="0.3">
      <c r="A23" s="188" t="s">
        <v>457</v>
      </c>
      <c r="B23" s="184" t="s">
        <v>828</v>
      </c>
      <c r="C23" s="185">
        <v>2019</v>
      </c>
      <c r="D23" s="186">
        <v>0.4</v>
      </c>
      <c r="E23" s="179">
        <v>48</v>
      </c>
      <c r="F23" s="179">
        <v>12</v>
      </c>
      <c r="G23" s="179">
        <v>49.83925</v>
      </c>
      <c r="H23" s="187"/>
      <c r="J23" s="187"/>
      <c r="K23" s="187"/>
      <c r="L23" s="187"/>
      <c r="M23" s="187"/>
      <c r="N23" s="187"/>
      <c r="O23" s="187"/>
      <c r="P23" s="187"/>
    </row>
    <row r="24" spans="1:16" x14ac:dyDescent="0.3">
      <c r="A24" s="188" t="s">
        <v>457</v>
      </c>
      <c r="B24" s="184" t="s">
        <v>829</v>
      </c>
      <c r="C24" s="185">
        <v>2019</v>
      </c>
      <c r="D24" s="186">
        <v>0.4</v>
      </c>
      <c r="E24" s="179">
        <v>40</v>
      </c>
      <c r="F24" s="179">
        <v>12</v>
      </c>
      <c r="G24" s="179">
        <v>62.329320000000003</v>
      </c>
      <c r="H24" s="187"/>
      <c r="J24" s="187"/>
      <c r="K24" s="187"/>
      <c r="L24" s="187"/>
      <c r="M24" s="187"/>
      <c r="N24" s="187"/>
      <c r="O24" s="187"/>
      <c r="P24" s="187"/>
    </row>
    <row r="25" spans="1:16" x14ac:dyDescent="0.3">
      <c r="A25" s="188" t="s">
        <v>457</v>
      </c>
      <c r="B25" s="184" t="s">
        <v>830</v>
      </c>
      <c r="C25" s="185">
        <v>2019</v>
      </c>
      <c r="D25" s="186">
        <v>0.23</v>
      </c>
      <c r="E25" s="179">
        <v>62</v>
      </c>
      <c r="F25" s="179">
        <v>5</v>
      </c>
      <c r="G25" s="179">
        <v>64.652270000000001</v>
      </c>
      <c r="H25" s="187"/>
      <c r="J25" s="187"/>
      <c r="K25" s="187"/>
      <c r="L25" s="187"/>
      <c r="M25" s="187"/>
      <c r="N25" s="187"/>
      <c r="O25" s="187"/>
      <c r="P25" s="187"/>
    </row>
    <row r="26" spans="1:16" x14ac:dyDescent="0.3">
      <c r="A26" s="188" t="s">
        <v>457</v>
      </c>
      <c r="B26" s="184" t="s">
        <v>831</v>
      </c>
      <c r="C26" s="185">
        <v>2019</v>
      </c>
      <c r="D26" s="186">
        <v>0.4</v>
      </c>
      <c r="E26" s="179">
        <v>72</v>
      </c>
      <c r="F26" s="179">
        <v>12</v>
      </c>
      <c r="G26" s="179">
        <v>52.407919999999997</v>
      </c>
      <c r="H26" s="187"/>
      <c r="J26" s="187"/>
      <c r="K26" s="187"/>
      <c r="L26" s="187"/>
      <c r="M26" s="187"/>
      <c r="N26" s="187"/>
      <c r="O26" s="187"/>
      <c r="P26" s="187"/>
    </row>
    <row r="27" spans="1:16" x14ac:dyDescent="0.3">
      <c r="A27" s="188" t="s">
        <v>457</v>
      </c>
      <c r="B27" s="184" t="s">
        <v>832</v>
      </c>
      <c r="C27" s="185">
        <v>2019</v>
      </c>
      <c r="D27" s="186">
        <v>0.4</v>
      </c>
      <c r="E27" s="179">
        <v>30</v>
      </c>
      <c r="F27" s="179">
        <v>12</v>
      </c>
      <c r="G27" s="179">
        <v>56.41807</v>
      </c>
      <c r="H27" s="187"/>
      <c r="J27" s="187"/>
      <c r="K27" s="187"/>
      <c r="L27" s="187"/>
      <c r="M27" s="187"/>
      <c r="N27" s="187"/>
      <c r="O27" s="187"/>
      <c r="P27" s="187"/>
    </row>
    <row r="28" spans="1:16" x14ac:dyDescent="0.3">
      <c r="A28" s="188" t="s">
        <v>457</v>
      </c>
      <c r="B28" s="184" t="s">
        <v>833</v>
      </c>
      <c r="C28" s="185">
        <v>2019</v>
      </c>
      <c r="D28" s="186">
        <v>0.4</v>
      </c>
      <c r="E28" s="179">
        <v>15</v>
      </c>
      <c r="F28" s="179">
        <v>12</v>
      </c>
      <c r="G28" s="179">
        <v>78.095960000000005</v>
      </c>
      <c r="H28" s="187"/>
      <c r="J28" s="187"/>
      <c r="K28" s="187"/>
      <c r="L28" s="187"/>
      <c r="M28" s="187"/>
      <c r="N28" s="187"/>
      <c r="O28" s="187"/>
      <c r="P28" s="187"/>
    </row>
    <row r="29" spans="1:16" x14ac:dyDescent="0.3">
      <c r="A29" s="188" t="s">
        <v>457</v>
      </c>
      <c r="B29" s="184" t="s">
        <v>834</v>
      </c>
      <c r="C29" s="185">
        <v>2019</v>
      </c>
      <c r="D29" s="186">
        <v>0.4</v>
      </c>
      <c r="E29" s="179">
        <v>70</v>
      </c>
      <c r="F29" s="179">
        <v>12</v>
      </c>
      <c r="G29" s="179">
        <v>94.496359999999996</v>
      </c>
      <c r="H29" s="187"/>
      <c r="J29" s="187"/>
      <c r="K29" s="187"/>
      <c r="L29" s="187"/>
      <c r="M29" s="187"/>
      <c r="N29" s="187"/>
      <c r="O29" s="187"/>
      <c r="P29" s="187"/>
    </row>
    <row r="30" spans="1:16" x14ac:dyDescent="0.3">
      <c r="A30" s="188" t="s">
        <v>457</v>
      </c>
      <c r="B30" s="184" t="s">
        <v>835</v>
      </c>
      <c r="C30" s="185">
        <v>2019</v>
      </c>
      <c r="D30" s="186">
        <v>0.4</v>
      </c>
      <c r="E30" s="179">
        <v>36</v>
      </c>
      <c r="F30" s="179">
        <v>12</v>
      </c>
      <c r="G30" s="179">
        <v>69.663409999999999</v>
      </c>
      <c r="H30" s="187"/>
      <c r="J30" s="187"/>
      <c r="K30" s="187"/>
      <c r="L30" s="187"/>
      <c r="M30" s="187"/>
      <c r="N30" s="187"/>
      <c r="O30" s="187"/>
      <c r="P30" s="187"/>
    </row>
    <row r="31" spans="1:16" x14ac:dyDescent="0.3">
      <c r="A31" s="188" t="s">
        <v>457</v>
      </c>
      <c r="B31" s="184" t="s">
        <v>836</v>
      </c>
      <c r="C31" s="185">
        <v>2019</v>
      </c>
      <c r="D31" s="186">
        <v>0.4</v>
      </c>
      <c r="E31" s="179">
        <v>33</v>
      </c>
      <c r="F31" s="179">
        <v>12</v>
      </c>
      <c r="G31" s="179">
        <v>65.63073</v>
      </c>
      <c r="H31" s="187"/>
      <c r="J31" s="187"/>
      <c r="K31" s="187"/>
      <c r="L31" s="187"/>
      <c r="M31" s="187"/>
      <c r="N31" s="187"/>
      <c r="O31" s="187"/>
      <c r="P31" s="187"/>
    </row>
    <row r="32" spans="1:16" x14ac:dyDescent="0.3">
      <c r="A32" s="188" t="s">
        <v>457</v>
      </c>
      <c r="B32" s="184" t="s">
        <v>837</v>
      </c>
      <c r="C32" s="185">
        <v>2019</v>
      </c>
      <c r="D32" s="186">
        <v>0.23</v>
      </c>
      <c r="E32" s="179">
        <v>89</v>
      </c>
      <c r="F32" s="179">
        <v>5</v>
      </c>
      <c r="G32" s="179">
        <v>155.65710999999999</v>
      </c>
      <c r="H32" s="187"/>
      <c r="J32" s="187"/>
      <c r="K32" s="187"/>
      <c r="L32" s="187"/>
      <c r="M32" s="187"/>
      <c r="N32" s="187"/>
      <c r="O32" s="187"/>
      <c r="P32" s="187"/>
    </row>
    <row r="33" spans="1:16" x14ac:dyDescent="0.3">
      <c r="A33" s="188" t="s">
        <v>457</v>
      </c>
      <c r="B33" s="184" t="s">
        <v>838</v>
      </c>
      <c r="C33" s="185">
        <v>2019</v>
      </c>
      <c r="D33" s="186">
        <v>0.4</v>
      </c>
      <c r="E33" s="179">
        <v>66</v>
      </c>
      <c r="F33" s="179">
        <v>12</v>
      </c>
      <c r="G33" s="179">
        <v>44.826160000000002</v>
      </c>
      <c r="H33" s="187"/>
      <c r="J33" s="187"/>
      <c r="K33" s="187"/>
      <c r="L33" s="187"/>
      <c r="M33" s="187"/>
      <c r="N33" s="187"/>
      <c r="O33" s="187"/>
      <c r="P33" s="187"/>
    </row>
    <row r="34" spans="1:16" x14ac:dyDescent="0.3">
      <c r="A34" s="188" t="s">
        <v>457</v>
      </c>
      <c r="B34" s="184" t="s">
        <v>839</v>
      </c>
      <c r="C34" s="185">
        <v>2019</v>
      </c>
      <c r="D34" s="186">
        <v>0.4</v>
      </c>
      <c r="E34" s="179">
        <v>107</v>
      </c>
      <c r="F34" s="179">
        <v>12</v>
      </c>
      <c r="G34" s="179">
        <v>115.45133</v>
      </c>
      <c r="H34" s="187"/>
      <c r="J34" s="187"/>
      <c r="K34" s="187"/>
      <c r="L34" s="187"/>
      <c r="M34" s="187"/>
      <c r="N34" s="187"/>
      <c r="O34" s="187"/>
      <c r="P34" s="187"/>
    </row>
    <row r="35" spans="1:16" x14ac:dyDescent="0.3">
      <c r="A35" s="188" t="s">
        <v>457</v>
      </c>
      <c r="B35" s="184" t="s">
        <v>840</v>
      </c>
      <c r="C35" s="185">
        <v>2019</v>
      </c>
      <c r="D35" s="186">
        <v>0.23</v>
      </c>
      <c r="E35" s="179">
        <v>96</v>
      </c>
      <c r="F35" s="179">
        <v>5</v>
      </c>
      <c r="G35" s="179">
        <v>123.08062</v>
      </c>
      <c r="H35" s="187"/>
      <c r="J35" s="187"/>
      <c r="K35" s="187"/>
      <c r="L35" s="187"/>
      <c r="M35" s="187"/>
      <c r="N35" s="187"/>
      <c r="O35" s="187"/>
      <c r="P35" s="187"/>
    </row>
    <row r="36" spans="1:16" x14ac:dyDescent="0.3">
      <c r="A36" s="188" t="s">
        <v>457</v>
      </c>
      <c r="B36" s="184" t="s">
        <v>841</v>
      </c>
      <c r="C36" s="185">
        <v>2019</v>
      </c>
      <c r="D36" s="186">
        <v>0.4</v>
      </c>
      <c r="E36" s="179">
        <v>9</v>
      </c>
      <c r="F36" s="179">
        <v>12</v>
      </c>
      <c r="G36" s="179">
        <v>12.65555</v>
      </c>
      <c r="H36" s="187"/>
      <c r="J36" s="187"/>
      <c r="K36" s="187"/>
      <c r="L36" s="187"/>
      <c r="M36" s="187"/>
      <c r="N36" s="187"/>
      <c r="O36" s="187"/>
      <c r="P36" s="187"/>
    </row>
    <row r="37" spans="1:16" x14ac:dyDescent="0.3">
      <c r="A37" s="188" t="s">
        <v>457</v>
      </c>
      <c r="B37" s="184" t="s">
        <v>842</v>
      </c>
      <c r="C37" s="185">
        <v>2019</v>
      </c>
      <c r="D37" s="186">
        <v>0.4</v>
      </c>
      <c r="E37" s="179">
        <v>75</v>
      </c>
      <c r="F37" s="179">
        <v>12</v>
      </c>
      <c r="G37" s="179">
        <v>62.854730000000004</v>
      </c>
      <c r="H37" s="187"/>
      <c r="J37" s="187"/>
      <c r="K37" s="187"/>
      <c r="L37" s="187"/>
      <c r="M37" s="187"/>
      <c r="N37" s="187"/>
      <c r="O37" s="187"/>
      <c r="P37" s="187"/>
    </row>
    <row r="38" spans="1:16" x14ac:dyDescent="0.3">
      <c r="A38" s="188" t="s">
        <v>457</v>
      </c>
      <c r="B38" s="184" t="s">
        <v>843</v>
      </c>
      <c r="C38" s="185">
        <v>2019</v>
      </c>
      <c r="D38" s="186">
        <v>0.4</v>
      </c>
      <c r="E38" s="179">
        <v>24</v>
      </c>
      <c r="F38" s="179">
        <v>12</v>
      </c>
      <c r="G38" s="179">
        <v>70.847710000000006</v>
      </c>
      <c r="H38" s="187"/>
      <c r="J38" s="187"/>
      <c r="K38" s="187"/>
      <c r="L38" s="187"/>
      <c r="M38" s="187"/>
      <c r="N38" s="187"/>
      <c r="O38" s="187"/>
      <c r="P38" s="187"/>
    </row>
    <row r="39" spans="1:16" x14ac:dyDescent="0.3">
      <c r="A39" s="188" t="s">
        <v>457</v>
      </c>
      <c r="B39" s="184" t="s">
        <v>844</v>
      </c>
      <c r="C39" s="185">
        <v>2019</v>
      </c>
      <c r="D39" s="186">
        <v>0.23</v>
      </c>
      <c r="E39" s="179">
        <v>19</v>
      </c>
      <c r="F39" s="179">
        <v>3</v>
      </c>
      <c r="G39" s="179">
        <v>30.026720000000001</v>
      </c>
      <c r="H39" s="187"/>
      <c r="J39" s="187"/>
      <c r="K39" s="187"/>
      <c r="L39" s="187"/>
      <c r="M39" s="187"/>
      <c r="N39" s="187"/>
      <c r="O39" s="187"/>
      <c r="P39" s="187"/>
    </row>
    <row r="40" spans="1:16" x14ac:dyDescent="0.3">
      <c r="A40" s="188" t="s">
        <v>457</v>
      </c>
      <c r="B40" s="184" t="s">
        <v>845</v>
      </c>
      <c r="C40" s="185">
        <v>2019</v>
      </c>
      <c r="D40" s="186">
        <v>0.4</v>
      </c>
      <c r="E40" s="179">
        <v>23</v>
      </c>
      <c r="F40" s="179">
        <v>12</v>
      </c>
      <c r="G40" s="179">
        <v>41.700809999999997</v>
      </c>
      <c r="H40" s="187"/>
      <c r="J40" s="187"/>
      <c r="K40" s="187"/>
      <c r="L40" s="187"/>
      <c r="M40" s="187"/>
      <c r="N40" s="187"/>
      <c r="O40" s="187"/>
      <c r="P40" s="187"/>
    </row>
    <row r="41" spans="1:16" x14ac:dyDescent="0.3">
      <c r="A41" s="188" t="s">
        <v>457</v>
      </c>
      <c r="B41" s="184" t="s">
        <v>846</v>
      </c>
      <c r="C41" s="185">
        <v>2019</v>
      </c>
      <c r="D41" s="186">
        <v>0.4</v>
      </c>
      <c r="E41" s="179">
        <v>274</v>
      </c>
      <c r="F41" s="179">
        <v>12</v>
      </c>
      <c r="G41" s="179">
        <v>383.95801</v>
      </c>
      <c r="H41" s="187"/>
      <c r="J41" s="187"/>
      <c r="K41" s="187"/>
      <c r="L41" s="187"/>
      <c r="M41" s="187"/>
      <c r="N41" s="187"/>
      <c r="O41" s="187"/>
      <c r="P41" s="187"/>
    </row>
    <row r="42" spans="1:16" x14ac:dyDescent="0.3">
      <c r="A42" s="188" t="s">
        <v>457</v>
      </c>
      <c r="B42" s="184" t="s">
        <v>847</v>
      </c>
      <c r="C42" s="185">
        <v>2019</v>
      </c>
      <c r="D42" s="186">
        <v>0.23</v>
      </c>
      <c r="E42" s="179">
        <v>100</v>
      </c>
      <c r="F42" s="179">
        <v>5</v>
      </c>
      <c r="G42" s="179">
        <v>120.40275</v>
      </c>
      <c r="H42" s="187"/>
      <c r="J42" s="187"/>
      <c r="K42" s="187"/>
      <c r="L42" s="187"/>
      <c r="M42" s="187"/>
      <c r="N42" s="187"/>
      <c r="O42" s="187"/>
      <c r="P42" s="187"/>
    </row>
    <row r="43" spans="1:16" x14ac:dyDescent="0.3">
      <c r="A43" s="188" t="s">
        <v>457</v>
      </c>
      <c r="B43" s="184" t="s">
        <v>848</v>
      </c>
      <c r="C43" s="185">
        <v>2019</v>
      </c>
      <c r="D43" s="186">
        <v>0.23</v>
      </c>
      <c r="E43" s="179">
        <v>43</v>
      </c>
      <c r="F43" s="179">
        <v>5</v>
      </c>
      <c r="G43" s="179">
        <v>89.264960000000002</v>
      </c>
      <c r="H43" s="187"/>
      <c r="J43" s="187"/>
      <c r="K43" s="187"/>
      <c r="L43" s="187"/>
      <c r="M43" s="187"/>
      <c r="N43" s="187"/>
      <c r="O43" s="187"/>
      <c r="P43" s="187"/>
    </row>
    <row r="44" spans="1:16" x14ac:dyDescent="0.3">
      <c r="A44" s="188" t="s">
        <v>457</v>
      </c>
      <c r="B44" s="184" t="s">
        <v>849</v>
      </c>
      <c r="C44" s="185">
        <v>2019</v>
      </c>
      <c r="D44" s="186">
        <v>0.4</v>
      </c>
      <c r="E44" s="179">
        <v>95</v>
      </c>
      <c r="F44" s="179">
        <v>15</v>
      </c>
      <c r="G44" s="179">
        <v>149.05529000000001</v>
      </c>
      <c r="H44" s="187"/>
      <c r="J44" s="187"/>
      <c r="K44" s="187"/>
      <c r="L44" s="187"/>
      <c r="M44" s="187"/>
      <c r="N44" s="187"/>
      <c r="O44" s="187"/>
      <c r="P44" s="187"/>
    </row>
    <row r="45" spans="1:16" x14ac:dyDescent="0.3">
      <c r="A45" s="188" t="s">
        <v>457</v>
      </c>
      <c r="B45" s="184" t="s">
        <v>850</v>
      </c>
      <c r="C45" s="185">
        <v>2019</v>
      </c>
      <c r="D45" s="186">
        <v>0.4</v>
      </c>
      <c r="E45" s="179">
        <v>120</v>
      </c>
      <c r="F45" s="179">
        <v>8</v>
      </c>
      <c r="G45" s="179">
        <v>146.76539</v>
      </c>
      <c r="H45" s="187"/>
      <c r="J45" s="187"/>
      <c r="K45" s="187"/>
      <c r="L45" s="187"/>
      <c r="M45" s="187"/>
      <c r="N45" s="187"/>
      <c r="O45" s="187"/>
      <c r="P45" s="187"/>
    </row>
    <row r="46" spans="1:16" x14ac:dyDescent="0.3">
      <c r="A46" s="188" t="s">
        <v>457</v>
      </c>
      <c r="B46" s="184" t="s">
        <v>851</v>
      </c>
      <c r="C46" s="185">
        <v>2019</v>
      </c>
      <c r="D46" s="186">
        <v>0.4</v>
      </c>
      <c r="E46" s="179">
        <v>66</v>
      </c>
      <c r="F46" s="179">
        <v>15</v>
      </c>
      <c r="G46" s="179">
        <v>54.447180000000003</v>
      </c>
      <c r="H46" s="187"/>
      <c r="J46" s="187"/>
      <c r="K46" s="187"/>
      <c r="L46" s="187"/>
      <c r="M46" s="187"/>
      <c r="N46" s="187"/>
      <c r="O46" s="187"/>
      <c r="P46" s="187"/>
    </row>
    <row r="47" spans="1:16" x14ac:dyDescent="0.3">
      <c r="A47" s="188" t="s">
        <v>457</v>
      </c>
      <c r="B47" s="184" t="s">
        <v>852</v>
      </c>
      <c r="C47" s="185">
        <v>2019</v>
      </c>
      <c r="D47" s="186">
        <v>0.4</v>
      </c>
      <c r="E47" s="179">
        <v>86</v>
      </c>
      <c r="F47" s="179">
        <v>15</v>
      </c>
      <c r="G47" s="179">
        <v>104.3669</v>
      </c>
      <c r="H47" s="187"/>
      <c r="J47" s="187"/>
      <c r="K47" s="187"/>
      <c r="L47" s="187"/>
      <c r="M47" s="187"/>
      <c r="N47" s="187"/>
      <c r="O47" s="187"/>
      <c r="P47" s="187"/>
    </row>
    <row r="48" spans="1:16" x14ac:dyDescent="0.3">
      <c r="A48" s="188" t="s">
        <v>457</v>
      </c>
      <c r="B48" s="184" t="s">
        <v>853</v>
      </c>
      <c r="C48" s="185">
        <v>2019</v>
      </c>
      <c r="D48" s="186">
        <v>0.4</v>
      </c>
      <c r="E48" s="179">
        <v>17</v>
      </c>
      <c r="F48" s="179">
        <v>15</v>
      </c>
      <c r="G48" s="179">
        <v>42.10866</v>
      </c>
      <c r="H48" s="187"/>
      <c r="J48" s="187"/>
      <c r="K48" s="187"/>
      <c r="L48" s="187"/>
      <c r="M48" s="187"/>
      <c r="N48" s="187"/>
      <c r="O48" s="187"/>
      <c r="P48" s="187"/>
    </row>
    <row r="49" spans="1:16" x14ac:dyDescent="0.3">
      <c r="A49" s="188" t="s">
        <v>457</v>
      </c>
      <c r="B49" s="184" t="s">
        <v>854</v>
      </c>
      <c r="C49" s="185">
        <v>2019</v>
      </c>
      <c r="D49" s="186">
        <v>0.4</v>
      </c>
      <c r="E49" s="179">
        <v>62</v>
      </c>
      <c r="F49" s="179">
        <v>15</v>
      </c>
      <c r="G49" s="179">
        <v>99.676310000000001</v>
      </c>
      <c r="H49" s="187"/>
      <c r="J49" s="187"/>
      <c r="K49" s="187"/>
      <c r="L49" s="187"/>
      <c r="M49" s="187"/>
      <c r="N49" s="187"/>
      <c r="O49" s="187"/>
      <c r="P49" s="187"/>
    </row>
    <row r="50" spans="1:16" x14ac:dyDescent="0.3">
      <c r="A50" s="188" t="s">
        <v>457</v>
      </c>
      <c r="B50" s="184" t="s">
        <v>855</v>
      </c>
      <c r="C50" s="185">
        <v>2019</v>
      </c>
      <c r="D50" s="186">
        <v>0.4</v>
      </c>
      <c r="E50" s="179">
        <v>27</v>
      </c>
      <c r="F50" s="179">
        <v>12</v>
      </c>
      <c r="G50" s="179">
        <v>56.635899999999999</v>
      </c>
      <c r="H50" s="187"/>
      <c r="J50" s="187"/>
      <c r="K50" s="187"/>
      <c r="L50" s="187"/>
      <c r="M50" s="187"/>
      <c r="N50" s="187"/>
      <c r="O50" s="187"/>
      <c r="P50" s="187"/>
    </row>
    <row r="51" spans="1:16" x14ac:dyDescent="0.3">
      <c r="A51" s="188" t="s">
        <v>457</v>
      </c>
      <c r="B51" s="184" t="s">
        <v>856</v>
      </c>
      <c r="C51" s="185">
        <v>2019</v>
      </c>
      <c r="D51" s="186">
        <v>0.4</v>
      </c>
      <c r="E51" s="179">
        <v>21</v>
      </c>
      <c r="F51" s="179">
        <v>12</v>
      </c>
      <c r="G51" s="179">
        <v>23.903600000000001</v>
      </c>
      <c r="H51" s="187"/>
      <c r="J51" s="187"/>
      <c r="K51" s="187"/>
      <c r="L51" s="187"/>
      <c r="M51" s="187"/>
      <c r="N51" s="187"/>
      <c r="O51" s="187"/>
      <c r="P51" s="187"/>
    </row>
    <row r="52" spans="1:16" x14ac:dyDescent="0.3">
      <c r="A52" s="188" t="s">
        <v>457</v>
      </c>
      <c r="B52" s="184" t="s">
        <v>857</v>
      </c>
      <c r="C52" s="185">
        <v>2019</v>
      </c>
      <c r="D52" s="186">
        <v>0.4</v>
      </c>
      <c r="E52" s="179">
        <v>70</v>
      </c>
      <c r="F52" s="179">
        <v>12</v>
      </c>
      <c r="G52" s="179">
        <v>84.287319999999994</v>
      </c>
      <c r="H52" s="187"/>
      <c r="J52" s="187"/>
      <c r="K52" s="187"/>
      <c r="L52" s="187"/>
      <c r="M52" s="187"/>
      <c r="N52" s="187"/>
      <c r="O52" s="187"/>
      <c r="P52" s="187"/>
    </row>
    <row r="53" spans="1:16" x14ac:dyDescent="0.3">
      <c r="A53" s="188" t="s">
        <v>457</v>
      </c>
      <c r="B53" s="184" t="s">
        <v>858</v>
      </c>
      <c r="C53" s="185">
        <v>2019</v>
      </c>
      <c r="D53" s="186">
        <v>0.23</v>
      </c>
      <c r="E53" s="179">
        <v>61</v>
      </c>
      <c r="F53" s="179">
        <v>5</v>
      </c>
      <c r="G53" s="179">
        <v>84.164379999999994</v>
      </c>
      <c r="H53" s="187"/>
      <c r="J53" s="187"/>
      <c r="K53" s="187"/>
      <c r="L53" s="187"/>
      <c r="M53" s="187"/>
      <c r="N53" s="187"/>
      <c r="O53" s="187"/>
      <c r="P53" s="187"/>
    </row>
    <row r="54" spans="1:16" x14ac:dyDescent="0.3">
      <c r="A54" s="188" t="s">
        <v>457</v>
      </c>
      <c r="B54" s="184" t="s">
        <v>859</v>
      </c>
      <c r="C54" s="185">
        <v>2019</v>
      </c>
      <c r="D54" s="186">
        <v>0.4</v>
      </c>
      <c r="E54" s="179">
        <v>22</v>
      </c>
      <c r="F54" s="179">
        <v>12</v>
      </c>
      <c r="G54" s="179">
        <v>45.930999999999997</v>
      </c>
      <c r="H54" s="187"/>
      <c r="J54" s="187"/>
      <c r="K54" s="187"/>
      <c r="L54" s="187"/>
      <c r="M54" s="187"/>
      <c r="N54" s="187"/>
      <c r="O54" s="187"/>
      <c r="P54" s="187"/>
    </row>
    <row r="55" spans="1:16" x14ac:dyDescent="0.3">
      <c r="A55" s="188" t="s">
        <v>457</v>
      </c>
      <c r="B55" s="184" t="s">
        <v>860</v>
      </c>
      <c r="C55" s="185">
        <v>2019</v>
      </c>
      <c r="D55" s="186">
        <v>0.4</v>
      </c>
      <c r="E55" s="179">
        <v>82.5</v>
      </c>
      <c r="F55" s="179">
        <v>12</v>
      </c>
      <c r="G55" s="179">
        <v>117.36295</v>
      </c>
      <c r="H55" s="187"/>
      <c r="J55" s="187"/>
      <c r="K55" s="187"/>
      <c r="L55" s="187"/>
      <c r="M55" s="187"/>
      <c r="N55" s="187"/>
      <c r="O55" s="187"/>
      <c r="P55" s="187"/>
    </row>
    <row r="56" spans="1:16" x14ac:dyDescent="0.3">
      <c r="A56" s="188" t="s">
        <v>457</v>
      </c>
      <c r="B56" s="184" t="s">
        <v>861</v>
      </c>
      <c r="C56" s="185">
        <v>2019</v>
      </c>
      <c r="D56" s="186">
        <v>0.4</v>
      </c>
      <c r="E56" s="179">
        <v>82</v>
      </c>
      <c r="F56" s="179">
        <v>12</v>
      </c>
      <c r="G56" s="179">
        <v>120.94728000000001</v>
      </c>
      <c r="H56" s="187"/>
      <c r="J56" s="187"/>
      <c r="K56" s="187"/>
      <c r="L56" s="187"/>
      <c r="M56" s="187"/>
      <c r="N56" s="187"/>
      <c r="O56" s="187"/>
      <c r="P56" s="187"/>
    </row>
    <row r="57" spans="1:16" x14ac:dyDescent="0.3">
      <c r="A57" s="188" t="s">
        <v>457</v>
      </c>
      <c r="B57" s="184" t="s">
        <v>862</v>
      </c>
      <c r="C57" s="185">
        <v>2019</v>
      </c>
      <c r="D57" s="186">
        <v>0.4</v>
      </c>
      <c r="E57" s="179">
        <v>16</v>
      </c>
      <c r="F57" s="179">
        <v>15</v>
      </c>
      <c r="G57" s="179">
        <v>23.629259999999999</v>
      </c>
      <c r="H57" s="187"/>
      <c r="J57" s="187"/>
      <c r="K57" s="187"/>
      <c r="L57" s="187"/>
      <c r="M57" s="187"/>
      <c r="N57" s="187"/>
      <c r="O57" s="187"/>
      <c r="P57" s="187"/>
    </row>
    <row r="58" spans="1:16" x14ac:dyDescent="0.3">
      <c r="A58" s="188" t="s">
        <v>457</v>
      </c>
      <c r="B58" s="184" t="s">
        <v>863</v>
      </c>
      <c r="C58" s="185">
        <v>2019</v>
      </c>
      <c r="D58" s="186">
        <v>0.4</v>
      </c>
      <c r="E58" s="179">
        <v>21</v>
      </c>
      <c r="F58" s="179">
        <v>15</v>
      </c>
      <c r="G58" s="179">
        <v>52.482709999999997</v>
      </c>
      <c r="H58" s="187"/>
      <c r="J58" s="187"/>
      <c r="K58" s="187"/>
      <c r="L58" s="187"/>
      <c r="M58" s="187"/>
      <c r="N58" s="187"/>
      <c r="O58" s="187"/>
      <c r="P58" s="187"/>
    </row>
    <row r="59" spans="1:16" x14ac:dyDescent="0.3">
      <c r="A59" s="188" t="s">
        <v>457</v>
      </c>
      <c r="B59" s="184" t="s">
        <v>864</v>
      </c>
      <c r="C59" s="185">
        <v>2019</v>
      </c>
      <c r="D59" s="186">
        <v>0.4</v>
      </c>
      <c r="E59" s="179">
        <v>73</v>
      </c>
      <c r="F59" s="179">
        <v>12</v>
      </c>
      <c r="G59" s="179">
        <v>121.94363</v>
      </c>
      <c r="H59" s="187"/>
      <c r="J59" s="187"/>
      <c r="K59" s="187"/>
      <c r="L59" s="187"/>
      <c r="M59" s="187"/>
      <c r="N59" s="187"/>
      <c r="O59" s="187"/>
      <c r="P59" s="187"/>
    </row>
    <row r="60" spans="1:16" x14ac:dyDescent="0.3">
      <c r="A60" s="188" t="s">
        <v>457</v>
      </c>
      <c r="B60" s="184" t="s">
        <v>865</v>
      </c>
      <c r="C60" s="185">
        <v>2019</v>
      </c>
      <c r="D60" s="186">
        <v>0.4</v>
      </c>
      <c r="E60" s="179">
        <v>64</v>
      </c>
      <c r="F60" s="179">
        <v>12</v>
      </c>
      <c r="G60" s="179">
        <v>39.899369999999998</v>
      </c>
      <c r="H60" s="187"/>
      <c r="J60" s="187"/>
      <c r="K60" s="187"/>
      <c r="L60" s="187"/>
      <c r="M60" s="187"/>
      <c r="N60" s="187"/>
      <c r="O60" s="187"/>
      <c r="P60" s="187"/>
    </row>
    <row r="61" spans="1:16" x14ac:dyDescent="0.3">
      <c r="A61" s="188" t="s">
        <v>457</v>
      </c>
      <c r="B61" s="184" t="s">
        <v>866</v>
      </c>
      <c r="C61" s="185">
        <v>2019</v>
      </c>
      <c r="D61" s="186">
        <v>0.4</v>
      </c>
      <c r="E61" s="179">
        <v>42</v>
      </c>
      <c r="F61" s="179">
        <v>12</v>
      </c>
      <c r="G61" s="179">
        <v>63.846710000000002</v>
      </c>
      <c r="H61" s="187"/>
      <c r="J61" s="187"/>
      <c r="K61" s="187"/>
      <c r="L61" s="187"/>
      <c r="M61" s="187"/>
      <c r="N61" s="187"/>
      <c r="O61" s="187"/>
      <c r="P61" s="187"/>
    </row>
    <row r="62" spans="1:16" x14ac:dyDescent="0.3">
      <c r="A62" s="188" t="s">
        <v>457</v>
      </c>
      <c r="B62" s="184" t="s">
        <v>867</v>
      </c>
      <c r="C62" s="185">
        <v>2019</v>
      </c>
      <c r="D62" s="186">
        <v>0.4</v>
      </c>
      <c r="E62" s="179">
        <v>168</v>
      </c>
      <c r="F62" s="179">
        <v>15</v>
      </c>
      <c r="G62" s="179">
        <v>66.448340000000002</v>
      </c>
      <c r="H62" s="187"/>
      <c r="J62" s="187"/>
      <c r="K62" s="187"/>
      <c r="L62" s="187"/>
      <c r="M62" s="187"/>
      <c r="N62" s="187"/>
      <c r="O62" s="187"/>
      <c r="P62" s="187"/>
    </row>
    <row r="63" spans="1:16" x14ac:dyDescent="0.3">
      <c r="A63" s="188" t="s">
        <v>457</v>
      </c>
      <c r="B63" s="184" t="s">
        <v>868</v>
      </c>
      <c r="C63" s="185">
        <v>2019</v>
      </c>
      <c r="D63" s="186">
        <v>0.4</v>
      </c>
      <c r="E63" s="179">
        <v>104</v>
      </c>
      <c r="F63" s="179">
        <v>12</v>
      </c>
      <c r="G63" s="179">
        <v>179.25941</v>
      </c>
      <c r="H63" s="187"/>
      <c r="J63" s="187"/>
      <c r="K63" s="187"/>
      <c r="L63" s="187"/>
      <c r="M63" s="187"/>
      <c r="N63" s="187"/>
      <c r="O63" s="187"/>
      <c r="P63" s="187"/>
    </row>
    <row r="64" spans="1:16" x14ac:dyDescent="0.3">
      <c r="A64" s="188" t="s">
        <v>457</v>
      </c>
      <c r="B64" s="184" t="s">
        <v>869</v>
      </c>
      <c r="C64" s="185">
        <v>2019</v>
      </c>
      <c r="D64" s="186">
        <v>0.4</v>
      </c>
      <c r="E64" s="179">
        <v>175</v>
      </c>
      <c r="F64" s="179">
        <v>12</v>
      </c>
      <c r="G64" s="179">
        <v>260.30784</v>
      </c>
      <c r="H64" s="187"/>
      <c r="J64" s="187"/>
      <c r="K64" s="187"/>
      <c r="L64" s="187"/>
      <c r="M64" s="187"/>
      <c r="N64" s="187"/>
      <c r="O64" s="187"/>
      <c r="P64" s="187"/>
    </row>
    <row r="65" spans="1:16" x14ac:dyDescent="0.3">
      <c r="A65" s="188" t="s">
        <v>457</v>
      </c>
      <c r="B65" s="184" t="s">
        <v>870</v>
      </c>
      <c r="C65" s="185">
        <v>2019</v>
      </c>
      <c r="D65" s="186">
        <v>0.4</v>
      </c>
      <c r="E65" s="179">
        <v>18</v>
      </c>
      <c r="F65" s="179">
        <v>15</v>
      </c>
      <c r="G65" s="179">
        <v>32.862880000000004</v>
      </c>
      <c r="H65" s="187"/>
      <c r="J65" s="187"/>
      <c r="K65" s="187"/>
      <c r="L65" s="187"/>
      <c r="M65" s="187"/>
      <c r="N65" s="187"/>
      <c r="O65" s="187"/>
      <c r="P65" s="187"/>
    </row>
    <row r="66" spans="1:16" x14ac:dyDescent="0.3">
      <c r="A66" s="188" t="s">
        <v>457</v>
      </c>
      <c r="B66" s="184" t="s">
        <v>871</v>
      </c>
      <c r="C66" s="185">
        <v>2019</v>
      </c>
      <c r="D66" s="186">
        <v>0.4</v>
      </c>
      <c r="E66" s="179">
        <v>62</v>
      </c>
      <c r="F66" s="179">
        <v>30</v>
      </c>
      <c r="G66" s="179">
        <v>107.16357000000001</v>
      </c>
      <c r="H66" s="187"/>
      <c r="J66" s="187"/>
      <c r="K66" s="187"/>
      <c r="L66" s="187"/>
      <c r="M66" s="187"/>
      <c r="N66" s="187"/>
      <c r="O66" s="187"/>
      <c r="P66" s="187"/>
    </row>
    <row r="67" spans="1:16" x14ac:dyDescent="0.3">
      <c r="A67" s="188" t="s">
        <v>457</v>
      </c>
      <c r="B67" s="184" t="s">
        <v>872</v>
      </c>
      <c r="C67" s="185">
        <v>2019</v>
      </c>
      <c r="D67" s="186">
        <v>0.4</v>
      </c>
      <c r="E67" s="179">
        <v>34</v>
      </c>
      <c r="F67" s="179">
        <v>12</v>
      </c>
      <c r="G67" s="179">
        <v>80.85745</v>
      </c>
      <c r="H67" s="187"/>
      <c r="J67" s="187"/>
      <c r="K67" s="187"/>
      <c r="L67" s="187"/>
      <c r="M67" s="187"/>
      <c r="N67" s="187"/>
      <c r="O67" s="187"/>
      <c r="P67" s="187"/>
    </row>
    <row r="68" spans="1:16" x14ac:dyDescent="0.3">
      <c r="A68" s="188" t="s">
        <v>457</v>
      </c>
      <c r="B68" s="184" t="s">
        <v>873</v>
      </c>
      <c r="C68" s="185">
        <v>2019</v>
      </c>
      <c r="D68" s="186">
        <v>0.4</v>
      </c>
      <c r="E68" s="179">
        <v>25</v>
      </c>
      <c r="F68" s="179">
        <v>2</v>
      </c>
      <c r="G68" s="179">
        <v>106.65328</v>
      </c>
      <c r="H68" s="187"/>
      <c r="J68" s="187"/>
      <c r="K68" s="187"/>
      <c r="L68" s="187"/>
      <c r="M68" s="187"/>
      <c r="N68" s="187"/>
      <c r="O68" s="187"/>
      <c r="P68" s="187"/>
    </row>
    <row r="69" spans="1:16" x14ac:dyDescent="0.3">
      <c r="A69" s="188" t="s">
        <v>457</v>
      </c>
      <c r="B69" s="184" t="s">
        <v>874</v>
      </c>
      <c r="C69" s="185">
        <v>2019</v>
      </c>
      <c r="D69" s="186">
        <v>0.4</v>
      </c>
      <c r="E69" s="179">
        <v>22</v>
      </c>
      <c r="F69" s="179">
        <v>15</v>
      </c>
      <c r="G69" s="179">
        <v>63.535539999999997</v>
      </c>
      <c r="H69" s="187"/>
      <c r="J69" s="187"/>
      <c r="K69" s="187"/>
      <c r="L69" s="187"/>
      <c r="M69" s="187"/>
      <c r="N69" s="187"/>
      <c r="O69" s="187"/>
      <c r="P69" s="187"/>
    </row>
    <row r="70" spans="1:16" x14ac:dyDescent="0.3">
      <c r="A70" s="188" t="s">
        <v>457</v>
      </c>
      <c r="B70" s="184" t="s">
        <v>875</v>
      </c>
      <c r="C70" s="185">
        <v>2019</v>
      </c>
      <c r="D70" s="186">
        <v>0.4</v>
      </c>
      <c r="E70" s="179">
        <v>369</v>
      </c>
      <c r="F70" s="179">
        <v>15</v>
      </c>
      <c r="G70" s="179">
        <v>277.53575999999998</v>
      </c>
      <c r="H70" s="187"/>
      <c r="J70" s="187"/>
      <c r="K70" s="187"/>
      <c r="L70" s="187"/>
      <c r="M70" s="187"/>
      <c r="N70" s="187"/>
      <c r="O70" s="187"/>
      <c r="P70" s="187"/>
    </row>
    <row r="71" spans="1:16" x14ac:dyDescent="0.3">
      <c r="A71" s="188" t="s">
        <v>457</v>
      </c>
      <c r="B71" s="184" t="s">
        <v>876</v>
      </c>
      <c r="C71" s="185">
        <v>2019</v>
      </c>
      <c r="D71" s="186">
        <v>0.4</v>
      </c>
      <c r="E71" s="179">
        <v>97</v>
      </c>
      <c r="F71" s="179">
        <v>15</v>
      </c>
      <c r="G71" s="179">
        <v>30.506889999999999</v>
      </c>
      <c r="H71" s="187"/>
      <c r="J71" s="187"/>
      <c r="K71" s="187"/>
      <c r="L71" s="187"/>
      <c r="M71" s="187"/>
      <c r="N71" s="187"/>
      <c r="O71" s="187"/>
      <c r="P71" s="187"/>
    </row>
    <row r="72" spans="1:16" x14ac:dyDescent="0.3">
      <c r="A72" s="188" t="s">
        <v>457</v>
      </c>
      <c r="B72" s="184" t="s">
        <v>877</v>
      </c>
      <c r="C72" s="185">
        <v>2019</v>
      </c>
      <c r="D72" s="186">
        <v>0.23</v>
      </c>
      <c r="E72" s="179">
        <v>35</v>
      </c>
      <c r="F72" s="179">
        <v>5</v>
      </c>
      <c r="G72" s="179">
        <v>62.04468</v>
      </c>
      <c r="H72" s="187"/>
      <c r="J72" s="187"/>
      <c r="K72" s="187"/>
      <c r="L72" s="187"/>
      <c r="M72" s="187"/>
      <c r="N72" s="187"/>
      <c r="O72" s="187"/>
      <c r="P72" s="187"/>
    </row>
    <row r="73" spans="1:16" x14ac:dyDescent="0.3">
      <c r="A73" s="188" t="s">
        <v>457</v>
      </c>
      <c r="B73" s="184" t="s">
        <v>878</v>
      </c>
      <c r="C73" s="185">
        <v>2019</v>
      </c>
      <c r="D73" s="186">
        <v>0.4</v>
      </c>
      <c r="E73" s="179">
        <v>47</v>
      </c>
      <c r="F73" s="179">
        <v>12</v>
      </c>
      <c r="G73" s="179">
        <v>85.256870000000006</v>
      </c>
      <c r="H73" s="187"/>
      <c r="J73" s="187"/>
      <c r="K73" s="187"/>
      <c r="L73" s="187"/>
      <c r="M73" s="187"/>
      <c r="N73" s="187"/>
      <c r="O73" s="187"/>
      <c r="P73" s="187"/>
    </row>
    <row r="74" spans="1:16" x14ac:dyDescent="0.3">
      <c r="A74" s="188" t="s">
        <v>457</v>
      </c>
      <c r="B74" s="184" t="s">
        <v>879</v>
      </c>
      <c r="C74" s="185">
        <v>2019</v>
      </c>
      <c r="D74" s="186">
        <v>0.4</v>
      </c>
      <c r="E74" s="179">
        <v>46</v>
      </c>
      <c r="F74" s="179">
        <v>12</v>
      </c>
      <c r="G74" s="179">
        <v>46.130570000000006</v>
      </c>
      <c r="H74" s="187"/>
      <c r="J74" s="187"/>
      <c r="K74" s="187"/>
      <c r="L74" s="187"/>
      <c r="M74" s="187"/>
      <c r="N74" s="187"/>
      <c r="O74" s="187"/>
      <c r="P74" s="187"/>
    </row>
    <row r="75" spans="1:16" x14ac:dyDescent="0.3">
      <c r="A75" s="188" t="s">
        <v>457</v>
      </c>
      <c r="B75" s="184" t="s">
        <v>880</v>
      </c>
      <c r="C75" s="185">
        <v>2019</v>
      </c>
      <c r="D75" s="186">
        <v>0.4</v>
      </c>
      <c r="E75" s="179">
        <v>140</v>
      </c>
      <c r="F75" s="179">
        <v>12</v>
      </c>
      <c r="G75" s="179">
        <v>121.13592</v>
      </c>
      <c r="H75" s="187"/>
      <c r="J75" s="187"/>
      <c r="K75" s="187"/>
      <c r="L75" s="187"/>
      <c r="M75" s="187"/>
      <c r="N75" s="187"/>
      <c r="O75" s="187"/>
      <c r="P75" s="187"/>
    </row>
    <row r="76" spans="1:16" x14ac:dyDescent="0.3">
      <c r="A76" s="188" t="s">
        <v>457</v>
      </c>
      <c r="B76" s="184" t="s">
        <v>881</v>
      </c>
      <c r="C76" s="185">
        <v>2019</v>
      </c>
      <c r="D76" s="186">
        <v>0.4</v>
      </c>
      <c r="E76" s="179">
        <v>54</v>
      </c>
      <c r="F76" s="179">
        <v>15</v>
      </c>
      <c r="G76" s="179">
        <v>46.340110000000003</v>
      </c>
      <c r="H76" s="187"/>
      <c r="J76" s="187"/>
      <c r="K76" s="187"/>
      <c r="L76" s="187"/>
      <c r="M76" s="187"/>
      <c r="N76" s="187"/>
      <c r="O76" s="187"/>
      <c r="P76" s="187"/>
    </row>
    <row r="77" spans="1:16" x14ac:dyDescent="0.3">
      <c r="A77" s="188" t="s">
        <v>457</v>
      </c>
      <c r="B77" s="184" t="s">
        <v>882</v>
      </c>
      <c r="C77" s="185">
        <v>2019</v>
      </c>
      <c r="D77" s="186">
        <v>0.23</v>
      </c>
      <c r="E77" s="179">
        <v>31</v>
      </c>
      <c r="F77" s="179">
        <v>2</v>
      </c>
      <c r="G77" s="179">
        <v>31.17906</v>
      </c>
      <c r="H77" s="187"/>
      <c r="J77" s="187"/>
      <c r="K77" s="187"/>
      <c r="L77" s="187"/>
      <c r="M77" s="187"/>
      <c r="N77" s="187"/>
      <c r="O77" s="187"/>
      <c r="P77" s="187"/>
    </row>
    <row r="78" spans="1:16" x14ac:dyDescent="0.3">
      <c r="A78" s="188" t="s">
        <v>457</v>
      </c>
      <c r="B78" s="184" t="s">
        <v>883</v>
      </c>
      <c r="C78" s="185">
        <v>2019</v>
      </c>
      <c r="D78" s="186">
        <v>0.23</v>
      </c>
      <c r="E78" s="179">
        <v>37</v>
      </c>
      <c r="F78" s="179">
        <v>2</v>
      </c>
      <c r="G78" s="179">
        <v>47.874099999999999</v>
      </c>
      <c r="H78" s="187"/>
      <c r="J78" s="187"/>
      <c r="K78" s="187"/>
      <c r="L78" s="187"/>
      <c r="M78" s="187"/>
      <c r="N78" s="187"/>
      <c r="O78" s="187"/>
      <c r="P78" s="187"/>
    </row>
    <row r="79" spans="1:16" x14ac:dyDescent="0.3">
      <c r="A79" s="188" t="s">
        <v>457</v>
      </c>
      <c r="B79" s="184" t="s">
        <v>884</v>
      </c>
      <c r="C79" s="185">
        <v>2019</v>
      </c>
      <c r="D79" s="186">
        <v>0.4</v>
      </c>
      <c r="E79" s="179">
        <v>78</v>
      </c>
      <c r="F79" s="179">
        <v>2</v>
      </c>
      <c r="G79" s="179">
        <v>60.140059999999998</v>
      </c>
      <c r="H79" s="187"/>
      <c r="J79" s="187"/>
      <c r="K79" s="187"/>
      <c r="L79" s="187"/>
      <c r="M79" s="187"/>
      <c r="N79" s="187"/>
      <c r="O79" s="187"/>
      <c r="P79" s="187"/>
    </row>
    <row r="80" spans="1:16" x14ac:dyDescent="0.3">
      <c r="A80" s="188" t="s">
        <v>457</v>
      </c>
      <c r="B80" s="184" t="s">
        <v>885</v>
      </c>
      <c r="C80" s="185">
        <v>2019</v>
      </c>
      <c r="D80" s="186">
        <v>0.23</v>
      </c>
      <c r="E80" s="179">
        <v>91</v>
      </c>
      <c r="F80" s="179">
        <v>5</v>
      </c>
      <c r="G80" s="179">
        <v>108.68816</v>
      </c>
      <c r="H80" s="187"/>
      <c r="J80" s="187"/>
      <c r="K80" s="187"/>
      <c r="L80" s="187"/>
      <c r="M80" s="187"/>
      <c r="N80" s="187"/>
      <c r="O80" s="187"/>
      <c r="P80" s="187"/>
    </row>
    <row r="81" spans="1:16" x14ac:dyDescent="0.3">
      <c r="A81" s="188" t="s">
        <v>457</v>
      </c>
      <c r="B81" s="184" t="s">
        <v>886</v>
      </c>
      <c r="C81" s="185">
        <v>2019</v>
      </c>
      <c r="D81" s="186">
        <v>0.23</v>
      </c>
      <c r="E81" s="179">
        <v>135</v>
      </c>
      <c r="F81" s="179">
        <v>2</v>
      </c>
      <c r="G81" s="179">
        <v>149.27250000000001</v>
      </c>
      <c r="H81" s="187"/>
      <c r="J81" s="187"/>
      <c r="K81" s="187"/>
      <c r="L81" s="187"/>
      <c r="M81" s="187"/>
      <c r="N81" s="187"/>
      <c r="O81" s="187"/>
      <c r="P81" s="187"/>
    </row>
    <row r="82" spans="1:16" x14ac:dyDescent="0.3">
      <c r="A82" s="188" t="s">
        <v>457</v>
      </c>
      <c r="B82" s="184" t="s">
        <v>887</v>
      </c>
      <c r="C82" s="185">
        <v>2019</v>
      </c>
      <c r="D82" s="186">
        <v>0.23</v>
      </c>
      <c r="E82" s="179">
        <v>35</v>
      </c>
      <c r="F82" s="179">
        <v>5</v>
      </c>
      <c r="G82" s="179">
        <v>55.145980000000002</v>
      </c>
      <c r="H82" s="187"/>
      <c r="J82" s="187"/>
      <c r="K82" s="187"/>
      <c r="L82" s="187"/>
      <c r="M82" s="187"/>
      <c r="N82" s="187"/>
      <c r="O82" s="187"/>
      <c r="P82" s="187"/>
    </row>
    <row r="83" spans="1:16" x14ac:dyDescent="0.3">
      <c r="A83" s="188" t="s">
        <v>457</v>
      </c>
      <c r="B83" s="184" t="s">
        <v>888</v>
      </c>
      <c r="C83" s="185">
        <v>2019</v>
      </c>
      <c r="D83" s="186">
        <v>0.23</v>
      </c>
      <c r="E83" s="179">
        <v>116</v>
      </c>
      <c r="F83" s="179">
        <v>5</v>
      </c>
      <c r="G83" s="179">
        <v>123.20593</v>
      </c>
      <c r="H83" s="187"/>
      <c r="J83" s="187"/>
      <c r="K83" s="187"/>
      <c r="L83" s="187"/>
      <c r="M83" s="187"/>
      <c r="N83" s="187"/>
      <c r="O83" s="187"/>
      <c r="P83" s="187"/>
    </row>
    <row r="84" spans="1:16" x14ac:dyDescent="0.3">
      <c r="A84" s="188" t="s">
        <v>457</v>
      </c>
      <c r="B84" s="184" t="s">
        <v>889</v>
      </c>
      <c r="C84" s="185">
        <v>2019</v>
      </c>
      <c r="D84" s="186">
        <v>0.4</v>
      </c>
      <c r="E84" s="179">
        <v>26</v>
      </c>
      <c r="F84" s="179">
        <v>12</v>
      </c>
      <c r="G84" s="179">
        <v>40.326479999999997</v>
      </c>
      <c r="H84" s="187"/>
      <c r="J84" s="187"/>
      <c r="K84" s="187"/>
      <c r="L84" s="187"/>
      <c r="M84" s="187"/>
      <c r="N84" s="187"/>
      <c r="O84" s="187"/>
      <c r="P84" s="187"/>
    </row>
    <row r="85" spans="1:16" x14ac:dyDescent="0.3">
      <c r="A85" s="188" t="s">
        <v>457</v>
      </c>
      <c r="B85" s="184" t="s">
        <v>890</v>
      </c>
      <c r="C85" s="185">
        <v>2019</v>
      </c>
      <c r="D85" s="186">
        <v>0.4</v>
      </c>
      <c r="E85" s="179">
        <v>65</v>
      </c>
      <c r="F85" s="179">
        <v>12</v>
      </c>
      <c r="G85" s="179">
        <v>80.784739999999999</v>
      </c>
      <c r="H85" s="187"/>
      <c r="J85" s="187"/>
      <c r="K85" s="187"/>
      <c r="L85" s="187"/>
      <c r="M85" s="187"/>
      <c r="N85" s="187"/>
      <c r="O85" s="187"/>
      <c r="P85" s="187"/>
    </row>
    <row r="86" spans="1:16" x14ac:dyDescent="0.3">
      <c r="A86" s="188" t="s">
        <v>457</v>
      </c>
      <c r="B86" s="184" t="s">
        <v>891</v>
      </c>
      <c r="C86" s="185">
        <v>2019</v>
      </c>
      <c r="D86" s="186">
        <v>0.4</v>
      </c>
      <c r="E86" s="179">
        <v>215</v>
      </c>
      <c r="F86" s="179">
        <v>15</v>
      </c>
      <c r="G86" s="179">
        <v>361.30511999999999</v>
      </c>
      <c r="H86" s="187"/>
      <c r="J86" s="187"/>
      <c r="K86" s="187"/>
      <c r="L86" s="187"/>
      <c r="M86" s="187"/>
      <c r="N86" s="187"/>
      <c r="O86" s="187"/>
      <c r="P86" s="187"/>
    </row>
    <row r="87" spans="1:16" x14ac:dyDescent="0.3">
      <c r="A87" s="188" t="s">
        <v>457</v>
      </c>
      <c r="B87" s="184" t="s">
        <v>892</v>
      </c>
      <c r="C87" s="185">
        <v>2019</v>
      </c>
      <c r="D87" s="186">
        <v>0.23</v>
      </c>
      <c r="E87" s="179">
        <v>46</v>
      </c>
      <c r="F87" s="179">
        <v>5</v>
      </c>
      <c r="G87" s="179">
        <v>72.990620000000007</v>
      </c>
      <c r="H87" s="187"/>
      <c r="J87" s="187"/>
      <c r="K87" s="187"/>
      <c r="L87" s="187"/>
      <c r="M87" s="187"/>
      <c r="N87" s="187"/>
      <c r="O87" s="187"/>
      <c r="P87" s="187"/>
    </row>
    <row r="88" spans="1:16" x14ac:dyDescent="0.3">
      <c r="A88" s="188" t="s">
        <v>457</v>
      </c>
      <c r="B88" s="184" t="s">
        <v>893</v>
      </c>
      <c r="C88" s="185">
        <v>2019</v>
      </c>
      <c r="D88" s="186">
        <v>0.23</v>
      </c>
      <c r="E88" s="179">
        <v>48</v>
      </c>
      <c r="F88" s="179">
        <v>5</v>
      </c>
      <c r="G88" s="179">
        <v>65.110709999999997</v>
      </c>
      <c r="H88" s="187"/>
      <c r="J88" s="187"/>
      <c r="K88" s="187"/>
      <c r="L88" s="187"/>
      <c r="M88" s="187"/>
      <c r="N88" s="187"/>
      <c r="O88" s="187"/>
      <c r="P88" s="187"/>
    </row>
    <row r="89" spans="1:16" x14ac:dyDescent="0.3">
      <c r="A89" s="188" t="s">
        <v>457</v>
      </c>
      <c r="B89" s="184" t="s">
        <v>894</v>
      </c>
      <c r="C89" s="185">
        <v>2019</v>
      </c>
      <c r="D89" s="186">
        <v>0.4</v>
      </c>
      <c r="E89" s="179">
        <v>43</v>
      </c>
      <c r="F89" s="179">
        <v>15</v>
      </c>
      <c r="G89" s="179">
        <v>68.702420000000004</v>
      </c>
      <c r="H89" s="187"/>
      <c r="J89" s="187"/>
      <c r="K89" s="187"/>
      <c r="L89" s="187"/>
      <c r="M89" s="187"/>
      <c r="N89" s="187"/>
      <c r="O89" s="187"/>
      <c r="P89" s="187"/>
    </row>
    <row r="90" spans="1:16" x14ac:dyDescent="0.3">
      <c r="A90" s="188" t="s">
        <v>457</v>
      </c>
      <c r="B90" s="184" t="s">
        <v>895</v>
      </c>
      <c r="C90" s="185">
        <v>2019</v>
      </c>
      <c r="D90" s="186">
        <v>0.4</v>
      </c>
      <c r="E90" s="179">
        <v>27</v>
      </c>
      <c r="F90" s="179">
        <v>12</v>
      </c>
      <c r="G90" s="179">
        <v>46.480179999999997</v>
      </c>
      <c r="H90" s="187"/>
      <c r="J90" s="187"/>
      <c r="K90" s="187"/>
      <c r="L90" s="187"/>
      <c r="M90" s="187"/>
      <c r="N90" s="187"/>
      <c r="O90" s="187"/>
      <c r="P90" s="187"/>
    </row>
    <row r="91" spans="1:16" x14ac:dyDescent="0.3">
      <c r="A91" s="188" t="s">
        <v>457</v>
      </c>
      <c r="B91" s="184" t="s">
        <v>896</v>
      </c>
      <c r="C91" s="185">
        <v>2019</v>
      </c>
      <c r="D91" s="186">
        <v>0.4</v>
      </c>
      <c r="E91" s="179">
        <v>237</v>
      </c>
      <c r="F91" s="179">
        <v>12</v>
      </c>
      <c r="G91" s="179">
        <v>303.87433999999996</v>
      </c>
      <c r="H91" s="187"/>
      <c r="J91" s="187"/>
      <c r="K91" s="187"/>
      <c r="L91" s="187"/>
      <c r="M91" s="187"/>
      <c r="N91" s="187"/>
      <c r="O91" s="187"/>
      <c r="P91" s="187"/>
    </row>
    <row r="92" spans="1:16" x14ac:dyDescent="0.3">
      <c r="A92" s="188" t="s">
        <v>457</v>
      </c>
      <c r="B92" s="184" t="s">
        <v>897</v>
      </c>
      <c r="C92" s="185">
        <v>2019</v>
      </c>
      <c r="D92" s="186">
        <v>0.4</v>
      </c>
      <c r="E92" s="179">
        <v>39</v>
      </c>
      <c r="F92" s="179">
        <v>15</v>
      </c>
      <c r="G92" s="179">
        <v>60.920760000000001</v>
      </c>
      <c r="H92" s="187"/>
      <c r="J92" s="187"/>
      <c r="K92" s="187"/>
      <c r="L92" s="187"/>
      <c r="M92" s="187"/>
      <c r="N92" s="187"/>
      <c r="O92" s="187"/>
      <c r="P92" s="187"/>
    </row>
    <row r="93" spans="1:16" x14ac:dyDescent="0.3">
      <c r="A93" s="188" t="s">
        <v>457</v>
      </c>
      <c r="B93" s="184" t="s">
        <v>898</v>
      </c>
      <c r="C93" s="185">
        <v>2019</v>
      </c>
      <c r="D93" s="186">
        <v>0.4</v>
      </c>
      <c r="E93" s="179">
        <v>156</v>
      </c>
      <c r="F93" s="179">
        <v>12</v>
      </c>
      <c r="G93" s="179">
        <v>360.61685</v>
      </c>
      <c r="H93" s="187"/>
      <c r="J93" s="187"/>
      <c r="K93" s="187"/>
      <c r="L93" s="187"/>
      <c r="M93" s="187"/>
      <c r="N93" s="187"/>
      <c r="O93" s="187"/>
      <c r="P93" s="187"/>
    </row>
    <row r="94" spans="1:16" x14ac:dyDescent="0.3">
      <c r="A94" s="188" t="s">
        <v>457</v>
      </c>
      <c r="B94" s="184" t="s">
        <v>899</v>
      </c>
      <c r="C94" s="185">
        <v>2019</v>
      </c>
      <c r="D94" s="186">
        <v>0.4</v>
      </c>
      <c r="E94" s="179">
        <v>15</v>
      </c>
      <c r="F94" s="179">
        <v>12</v>
      </c>
      <c r="G94" s="179">
        <v>35.831670000000003</v>
      </c>
      <c r="H94" s="187"/>
      <c r="J94" s="187"/>
      <c r="K94" s="187"/>
      <c r="L94" s="187"/>
      <c r="M94" s="187"/>
      <c r="N94" s="187"/>
      <c r="O94" s="187"/>
      <c r="P94" s="187"/>
    </row>
    <row r="95" spans="1:16" x14ac:dyDescent="0.3">
      <c r="A95" s="188" t="s">
        <v>457</v>
      </c>
      <c r="B95" s="184" t="s">
        <v>900</v>
      </c>
      <c r="C95" s="185">
        <v>2019</v>
      </c>
      <c r="D95" s="186">
        <v>0.4</v>
      </c>
      <c r="E95" s="179">
        <v>39</v>
      </c>
      <c r="F95" s="179">
        <v>12</v>
      </c>
      <c r="G95" s="179">
        <v>60.008200000000002</v>
      </c>
      <c r="H95" s="187"/>
      <c r="J95" s="187"/>
      <c r="K95" s="187"/>
      <c r="L95" s="187"/>
      <c r="M95" s="187"/>
      <c r="N95" s="187"/>
      <c r="O95" s="187"/>
      <c r="P95" s="187"/>
    </row>
    <row r="96" spans="1:16" x14ac:dyDescent="0.3">
      <c r="A96" s="188" t="s">
        <v>457</v>
      </c>
      <c r="B96" s="184" t="s">
        <v>901</v>
      </c>
      <c r="C96" s="185">
        <v>2019</v>
      </c>
      <c r="D96" s="186">
        <v>0.23</v>
      </c>
      <c r="E96" s="179">
        <v>42</v>
      </c>
      <c r="F96" s="179">
        <v>5</v>
      </c>
      <c r="G96" s="179">
        <v>58.528730000000003</v>
      </c>
      <c r="H96" s="187"/>
      <c r="J96" s="187"/>
      <c r="K96" s="187"/>
      <c r="L96" s="187"/>
      <c r="M96" s="187"/>
      <c r="N96" s="187"/>
      <c r="O96" s="187"/>
      <c r="P96" s="187"/>
    </row>
    <row r="97" spans="1:16" x14ac:dyDescent="0.3">
      <c r="A97" s="188" t="s">
        <v>457</v>
      </c>
      <c r="B97" s="184" t="s">
        <v>902</v>
      </c>
      <c r="C97" s="185">
        <v>2019</v>
      </c>
      <c r="D97" s="186">
        <v>0.4</v>
      </c>
      <c r="E97" s="179">
        <v>142</v>
      </c>
      <c r="F97" s="179">
        <v>12</v>
      </c>
      <c r="G97" s="179">
        <v>113.01539</v>
      </c>
      <c r="H97" s="187"/>
      <c r="J97" s="187"/>
      <c r="K97" s="187"/>
      <c r="L97" s="187"/>
      <c r="M97" s="187"/>
      <c r="N97" s="187"/>
      <c r="O97" s="187"/>
      <c r="P97" s="187"/>
    </row>
    <row r="98" spans="1:16" x14ac:dyDescent="0.3">
      <c r="A98" s="188" t="s">
        <v>457</v>
      </c>
      <c r="B98" s="184" t="s">
        <v>903</v>
      </c>
      <c r="C98" s="185">
        <v>2019</v>
      </c>
      <c r="D98" s="186">
        <v>0.4</v>
      </c>
      <c r="E98" s="179">
        <v>86</v>
      </c>
      <c r="F98" s="179">
        <v>12</v>
      </c>
      <c r="G98" s="179">
        <v>106.04192</v>
      </c>
      <c r="H98" s="187"/>
      <c r="J98" s="187"/>
      <c r="K98" s="187"/>
      <c r="L98" s="187"/>
      <c r="M98" s="187"/>
      <c r="N98" s="187"/>
      <c r="O98" s="187"/>
      <c r="P98" s="187"/>
    </row>
    <row r="99" spans="1:16" x14ac:dyDescent="0.3">
      <c r="A99" s="188" t="s">
        <v>457</v>
      </c>
      <c r="B99" s="184" t="s">
        <v>904</v>
      </c>
      <c r="C99" s="185">
        <v>2019</v>
      </c>
      <c r="D99" s="186">
        <v>0.4</v>
      </c>
      <c r="E99" s="179">
        <v>21</v>
      </c>
      <c r="F99" s="179">
        <v>12</v>
      </c>
      <c r="G99" s="179">
        <v>31.307259999999999</v>
      </c>
      <c r="H99" s="187"/>
      <c r="J99" s="187"/>
      <c r="K99" s="187"/>
      <c r="L99" s="187"/>
      <c r="M99" s="187"/>
      <c r="N99" s="187"/>
      <c r="O99" s="187"/>
      <c r="P99" s="187"/>
    </row>
    <row r="100" spans="1:16" x14ac:dyDescent="0.3">
      <c r="A100" s="188" t="s">
        <v>457</v>
      </c>
      <c r="B100" s="184" t="s">
        <v>905</v>
      </c>
      <c r="C100" s="185">
        <v>2019</v>
      </c>
      <c r="D100" s="186">
        <v>0.4</v>
      </c>
      <c r="E100" s="179">
        <v>35</v>
      </c>
      <c r="F100" s="179">
        <v>100</v>
      </c>
      <c r="G100" s="179">
        <v>99.820210000000003</v>
      </c>
      <c r="H100" s="187"/>
      <c r="J100" s="187"/>
      <c r="K100" s="187"/>
      <c r="L100" s="187"/>
      <c r="M100" s="187"/>
      <c r="N100" s="187"/>
      <c r="O100" s="187"/>
      <c r="P100" s="187"/>
    </row>
    <row r="101" spans="1:16" x14ac:dyDescent="0.3">
      <c r="A101" s="188" t="s">
        <v>457</v>
      </c>
      <c r="B101" s="184" t="s">
        <v>906</v>
      </c>
      <c r="C101" s="185">
        <v>2019</v>
      </c>
      <c r="D101" s="186">
        <v>0.4</v>
      </c>
      <c r="E101" s="179">
        <v>40</v>
      </c>
      <c r="F101" s="179">
        <v>15</v>
      </c>
      <c r="G101" s="179">
        <v>58.099629999999998</v>
      </c>
      <c r="H101" s="187"/>
      <c r="J101" s="187"/>
      <c r="K101" s="187"/>
      <c r="L101" s="187"/>
      <c r="M101" s="187"/>
      <c r="N101" s="187"/>
      <c r="O101" s="187"/>
      <c r="P101" s="187"/>
    </row>
    <row r="102" spans="1:16" x14ac:dyDescent="0.3">
      <c r="A102" s="188" t="s">
        <v>457</v>
      </c>
      <c r="B102" s="184" t="s">
        <v>907</v>
      </c>
      <c r="C102" s="185">
        <v>2019</v>
      </c>
      <c r="D102" s="186">
        <v>0.23</v>
      </c>
      <c r="E102" s="179">
        <v>25</v>
      </c>
      <c r="F102" s="179">
        <v>2</v>
      </c>
      <c r="G102" s="179">
        <v>14.61983</v>
      </c>
      <c r="H102" s="187"/>
      <c r="J102" s="187"/>
      <c r="K102" s="187"/>
      <c r="L102" s="187"/>
      <c r="M102" s="187"/>
      <c r="N102" s="187"/>
      <c r="O102" s="187"/>
      <c r="P102" s="187"/>
    </row>
    <row r="103" spans="1:16" x14ac:dyDescent="0.3">
      <c r="A103" s="188" t="s">
        <v>457</v>
      </c>
      <c r="B103" s="184" t="s">
        <v>908</v>
      </c>
      <c r="C103" s="185">
        <v>2019</v>
      </c>
      <c r="D103" s="186">
        <v>0.23</v>
      </c>
      <c r="E103" s="179">
        <v>65</v>
      </c>
      <c r="F103" s="179">
        <v>5</v>
      </c>
      <c r="G103" s="179">
        <v>115.3963</v>
      </c>
      <c r="H103" s="187"/>
      <c r="J103" s="187"/>
      <c r="K103" s="187"/>
      <c r="L103" s="187"/>
      <c r="M103" s="187"/>
      <c r="N103" s="187"/>
      <c r="O103" s="187"/>
      <c r="P103" s="187"/>
    </row>
    <row r="104" spans="1:16" x14ac:dyDescent="0.3">
      <c r="A104" s="188" t="s">
        <v>457</v>
      </c>
      <c r="B104" s="184" t="s">
        <v>909</v>
      </c>
      <c r="C104" s="185">
        <v>2019</v>
      </c>
      <c r="D104" s="186">
        <v>0.23</v>
      </c>
      <c r="E104" s="179">
        <v>54</v>
      </c>
      <c r="F104" s="179">
        <v>2</v>
      </c>
      <c r="G104" s="179">
        <v>58.088200000000001</v>
      </c>
      <c r="H104" s="187"/>
      <c r="J104" s="187"/>
      <c r="K104" s="187"/>
      <c r="L104" s="187"/>
      <c r="M104" s="187"/>
      <c r="N104" s="187"/>
      <c r="O104" s="187"/>
      <c r="P104" s="187"/>
    </row>
    <row r="105" spans="1:16" x14ac:dyDescent="0.3">
      <c r="A105" s="188" t="s">
        <v>457</v>
      </c>
      <c r="B105" s="184" t="s">
        <v>910</v>
      </c>
      <c r="C105" s="185">
        <v>2019</v>
      </c>
      <c r="D105" s="186">
        <v>0.4</v>
      </c>
      <c r="E105" s="179">
        <v>117</v>
      </c>
      <c r="F105" s="179">
        <v>15</v>
      </c>
      <c r="G105" s="179">
        <v>133.80324000000002</v>
      </c>
      <c r="H105" s="187"/>
      <c r="J105" s="187"/>
      <c r="K105" s="187"/>
      <c r="L105" s="187"/>
      <c r="M105" s="187"/>
      <c r="N105" s="187"/>
      <c r="O105" s="187"/>
      <c r="P105" s="187"/>
    </row>
    <row r="106" spans="1:16" x14ac:dyDescent="0.3">
      <c r="A106" s="188" t="s">
        <v>457</v>
      </c>
      <c r="B106" s="184" t="s">
        <v>911</v>
      </c>
      <c r="C106" s="185">
        <v>2019</v>
      </c>
      <c r="D106" s="186">
        <v>0.23</v>
      </c>
      <c r="E106" s="179">
        <v>171</v>
      </c>
      <c r="F106" s="179">
        <v>0.3</v>
      </c>
      <c r="G106" s="179">
        <v>40.173780000000001</v>
      </c>
      <c r="H106" s="187"/>
      <c r="J106" s="187"/>
      <c r="K106" s="187"/>
      <c r="L106" s="187"/>
      <c r="M106" s="187"/>
      <c r="N106" s="187"/>
      <c r="O106" s="187"/>
      <c r="P106" s="187"/>
    </row>
    <row r="107" spans="1:16" x14ac:dyDescent="0.3">
      <c r="A107" s="188" t="s">
        <v>457</v>
      </c>
      <c r="B107" s="184" t="s">
        <v>912</v>
      </c>
      <c r="C107" s="185">
        <v>2019</v>
      </c>
      <c r="D107" s="186">
        <v>0.4</v>
      </c>
      <c r="E107" s="179">
        <v>216</v>
      </c>
      <c r="F107" s="179">
        <v>15</v>
      </c>
      <c r="G107" s="179">
        <v>207.41640000000001</v>
      </c>
      <c r="H107" s="187"/>
      <c r="J107" s="187"/>
      <c r="K107" s="187"/>
      <c r="L107" s="187"/>
      <c r="M107" s="187"/>
      <c r="N107" s="187"/>
      <c r="O107" s="187"/>
      <c r="P107" s="187"/>
    </row>
    <row r="108" spans="1:16" x14ac:dyDescent="0.3">
      <c r="A108" s="188" t="s">
        <v>457</v>
      </c>
      <c r="B108" s="184" t="s">
        <v>913</v>
      </c>
      <c r="C108" s="185">
        <v>2019</v>
      </c>
      <c r="D108" s="186">
        <v>0.4</v>
      </c>
      <c r="E108" s="179">
        <v>137</v>
      </c>
      <c r="F108" s="179">
        <v>24</v>
      </c>
      <c r="G108" s="179">
        <v>110.83941</v>
      </c>
      <c r="H108" s="187"/>
      <c r="J108" s="187"/>
      <c r="K108" s="187"/>
      <c r="L108" s="187"/>
      <c r="M108" s="187"/>
      <c r="N108" s="187"/>
      <c r="O108" s="187"/>
      <c r="P108" s="187"/>
    </row>
    <row r="109" spans="1:16" x14ac:dyDescent="0.3">
      <c r="A109" s="188" t="s">
        <v>457</v>
      </c>
      <c r="B109" s="184" t="s">
        <v>914</v>
      </c>
      <c r="C109" s="185">
        <v>2019</v>
      </c>
      <c r="D109" s="186">
        <v>0.4</v>
      </c>
      <c r="E109" s="179">
        <v>12</v>
      </c>
      <c r="F109" s="179">
        <v>15</v>
      </c>
      <c r="G109" s="179">
        <v>24.725919999999999</v>
      </c>
      <c r="H109" s="187"/>
      <c r="J109" s="187"/>
      <c r="K109" s="187"/>
      <c r="L109" s="187"/>
      <c r="M109" s="187"/>
      <c r="N109" s="187"/>
      <c r="O109" s="187"/>
      <c r="P109" s="187"/>
    </row>
    <row r="110" spans="1:16" x14ac:dyDescent="0.3">
      <c r="A110" s="188" t="s">
        <v>457</v>
      </c>
      <c r="B110" s="184" t="s">
        <v>915</v>
      </c>
      <c r="C110" s="185">
        <v>2019</v>
      </c>
      <c r="D110" s="186">
        <v>0.4</v>
      </c>
      <c r="E110" s="179">
        <v>219</v>
      </c>
      <c r="F110" s="179">
        <v>40</v>
      </c>
      <c r="G110" s="179">
        <v>237.57006000000001</v>
      </c>
      <c r="H110" s="187"/>
      <c r="J110" s="187"/>
      <c r="K110" s="187"/>
      <c r="L110" s="187"/>
      <c r="M110" s="187"/>
      <c r="N110" s="187"/>
      <c r="O110" s="187"/>
      <c r="P110" s="187"/>
    </row>
    <row r="111" spans="1:16" x14ac:dyDescent="0.3">
      <c r="A111" s="188" t="s">
        <v>457</v>
      </c>
      <c r="B111" s="184" t="s">
        <v>916</v>
      </c>
      <c r="C111" s="185">
        <v>2019</v>
      </c>
      <c r="D111" s="186">
        <v>0.4</v>
      </c>
      <c r="E111" s="179">
        <v>75</v>
      </c>
      <c r="F111" s="179">
        <v>30</v>
      </c>
      <c r="G111" s="179">
        <v>80.856520000000003</v>
      </c>
      <c r="H111" s="187"/>
      <c r="J111" s="187"/>
      <c r="K111" s="187"/>
      <c r="L111" s="187"/>
      <c r="M111" s="187"/>
      <c r="N111" s="187"/>
      <c r="O111" s="187"/>
      <c r="P111" s="187"/>
    </row>
    <row r="112" spans="1:16" x14ac:dyDescent="0.3">
      <c r="A112" s="188" t="s">
        <v>457</v>
      </c>
      <c r="B112" s="184" t="s">
        <v>917</v>
      </c>
      <c r="C112" s="185">
        <v>2019</v>
      </c>
      <c r="D112" s="186">
        <v>0.4</v>
      </c>
      <c r="E112" s="179">
        <v>100</v>
      </c>
      <c r="F112" s="179">
        <v>15</v>
      </c>
      <c r="G112" s="179">
        <v>99.037360000000007</v>
      </c>
      <c r="H112" s="187"/>
      <c r="J112" s="187"/>
      <c r="K112" s="187"/>
      <c r="L112" s="187"/>
      <c r="M112" s="187"/>
      <c r="N112" s="187"/>
      <c r="O112" s="187"/>
      <c r="P112" s="187"/>
    </row>
    <row r="113" spans="1:16" x14ac:dyDescent="0.3">
      <c r="A113" s="188" t="s">
        <v>457</v>
      </c>
      <c r="B113" s="184" t="s">
        <v>918</v>
      </c>
      <c r="C113" s="185">
        <v>2019</v>
      </c>
      <c r="D113" s="186">
        <v>0.23</v>
      </c>
      <c r="E113" s="179">
        <v>145</v>
      </c>
      <c r="F113" s="179">
        <v>5</v>
      </c>
      <c r="G113" s="179">
        <v>151.23464000000001</v>
      </c>
      <c r="H113" s="187"/>
      <c r="J113" s="187"/>
      <c r="K113" s="187"/>
      <c r="L113" s="187"/>
      <c r="M113" s="187"/>
      <c r="N113" s="187"/>
      <c r="O113" s="187"/>
      <c r="P113" s="187"/>
    </row>
    <row r="114" spans="1:16" x14ac:dyDescent="0.3">
      <c r="A114" s="188" t="s">
        <v>457</v>
      </c>
      <c r="B114" s="184" t="s">
        <v>919</v>
      </c>
      <c r="C114" s="185">
        <v>2019</v>
      </c>
      <c r="D114" s="186">
        <v>0.4</v>
      </c>
      <c r="E114" s="179">
        <v>208</v>
      </c>
      <c r="F114" s="179">
        <v>15</v>
      </c>
      <c r="G114" s="179">
        <v>354.70458000000002</v>
      </c>
      <c r="H114" s="187"/>
      <c r="J114" s="187"/>
      <c r="K114" s="187"/>
      <c r="L114" s="187"/>
      <c r="M114" s="187"/>
      <c r="N114" s="187"/>
      <c r="O114" s="187"/>
      <c r="P114" s="187"/>
    </row>
    <row r="115" spans="1:16" x14ac:dyDescent="0.3">
      <c r="A115" s="188" t="s">
        <v>457</v>
      </c>
      <c r="B115" s="184" t="s">
        <v>920</v>
      </c>
      <c r="C115" s="185">
        <v>2019</v>
      </c>
      <c r="D115" s="186">
        <v>0.23</v>
      </c>
      <c r="E115" s="179">
        <v>47</v>
      </c>
      <c r="F115" s="179">
        <v>2</v>
      </c>
      <c r="G115" s="179">
        <v>56.560879999999997</v>
      </c>
      <c r="H115" s="187"/>
      <c r="J115" s="187"/>
      <c r="K115" s="187"/>
      <c r="L115" s="187"/>
      <c r="M115" s="187"/>
      <c r="N115" s="187"/>
      <c r="O115" s="187"/>
      <c r="P115" s="187"/>
    </row>
    <row r="116" spans="1:16" x14ac:dyDescent="0.3">
      <c r="A116" s="188" t="s">
        <v>457</v>
      </c>
      <c r="B116" s="184" t="s">
        <v>921</v>
      </c>
      <c r="C116" s="185">
        <v>2019</v>
      </c>
      <c r="D116" s="186">
        <v>0.23</v>
      </c>
      <c r="E116" s="179">
        <v>18</v>
      </c>
      <c r="F116" s="179">
        <v>2</v>
      </c>
      <c r="G116" s="179">
        <v>34.854419999999998</v>
      </c>
      <c r="H116" s="187"/>
      <c r="J116" s="187"/>
      <c r="K116" s="187"/>
      <c r="L116" s="187"/>
      <c r="M116" s="187"/>
      <c r="N116" s="187"/>
      <c r="O116" s="187"/>
      <c r="P116" s="187"/>
    </row>
    <row r="117" spans="1:16" x14ac:dyDescent="0.3">
      <c r="A117" s="188" t="s">
        <v>457</v>
      </c>
      <c r="B117" s="184" t="s">
        <v>922</v>
      </c>
      <c r="C117" s="185">
        <v>2019</v>
      </c>
      <c r="D117" s="186">
        <v>0.4</v>
      </c>
      <c r="E117" s="179">
        <v>90</v>
      </c>
      <c r="F117" s="179">
        <v>15</v>
      </c>
      <c r="G117" s="179">
        <v>71.269419999999997</v>
      </c>
      <c r="H117" s="187"/>
      <c r="J117" s="187"/>
      <c r="K117" s="187"/>
      <c r="L117" s="187"/>
      <c r="M117" s="187"/>
      <c r="N117" s="187"/>
      <c r="O117" s="187"/>
      <c r="P117" s="187"/>
    </row>
    <row r="118" spans="1:16" x14ac:dyDescent="0.3">
      <c r="A118" s="188" t="s">
        <v>457</v>
      </c>
      <c r="B118" s="184" t="s">
        <v>923</v>
      </c>
      <c r="C118" s="185">
        <v>2019</v>
      </c>
      <c r="D118" s="186">
        <v>0.4</v>
      </c>
      <c r="E118" s="179">
        <v>106</v>
      </c>
      <c r="F118" s="179">
        <v>15</v>
      </c>
      <c r="G118" s="179">
        <v>95.95899</v>
      </c>
      <c r="H118" s="187"/>
      <c r="J118" s="187"/>
      <c r="K118" s="187"/>
      <c r="L118" s="187"/>
      <c r="M118" s="187"/>
      <c r="N118" s="187"/>
      <c r="O118" s="187"/>
      <c r="P118" s="187"/>
    </row>
    <row r="119" spans="1:16" x14ac:dyDescent="0.3">
      <c r="A119" s="188" t="s">
        <v>457</v>
      </c>
      <c r="B119" s="184" t="s">
        <v>924</v>
      </c>
      <c r="C119" s="185">
        <v>2019</v>
      </c>
      <c r="D119" s="186">
        <v>0.4</v>
      </c>
      <c r="E119" s="179">
        <v>97</v>
      </c>
      <c r="F119" s="179">
        <v>15</v>
      </c>
      <c r="G119" s="179">
        <v>182.85019</v>
      </c>
      <c r="H119" s="187"/>
      <c r="J119" s="187"/>
      <c r="K119" s="187"/>
      <c r="L119" s="187"/>
      <c r="M119" s="187"/>
      <c r="N119" s="187"/>
      <c r="O119" s="187"/>
      <c r="P119" s="187"/>
    </row>
    <row r="120" spans="1:16" x14ac:dyDescent="0.3">
      <c r="A120" s="188" t="s">
        <v>457</v>
      </c>
      <c r="B120" s="184" t="s">
        <v>925</v>
      </c>
      <c r="C120" s="185">
        <v>2019</v>
      </c>
      <c r="D120" s="186">
        <v>0.23</v>
      </c>
      <c r="E120" s="179">
        <v>75</v>
      </c>
      <c r="F120" s="179">
        <v>5</v>
      </c>
      <c r="G120" s="179">
        <v>105.20936</v>
      </c>
      <c r="H120" s="187"/>
      <c r="J120" s="187"/>
      <c r="K120" s="187"/>
      <c r="L120" s="187"/>
      <c r="M120" s="187"/>
      <c r="N120" s="187"/>
      <c r="O120" s="187"/>
      <c r="P120" s="187"/>
    </row>
    <row r="121" spans="1:16" x14ac:dyDescent="0.3">
      <c r="A121" s="188" t="s">
        <v>457</v>
      </c>
      <c r="B121" s="184" t="s">
        <v>926</v>
      </c>
      <c r="C121" s="185">
        <v>2019</v>
      </c>
      <c r="D121" s="186">
        <v>0.23</v>
      </c>
      <c r="E121" s="179">
        <v>37</v>
      </c>
      <c r="F121" s="179">
        <v>5</v>
      </c>
      <c r="G121" s="179">
        <v>57.97128</v>
      </c>
      <c r="H121" s="187"/>
      <c r="J121" s="187"/>
      <c r="K121" s="187"/>
      <c r="L121" s="187"/>
      <c r="M121" s="187"/>
      <c r="N121" s="187"/>
      <c r="O121" s="187"/>
      <c r="P121" s="187"/>
    </row>
    <row r="122" spans="1:16" x14ac:dyDescent="0.3">
      <c r="A122" s="188" t="s">
        <v>457</v>
      </c>
      <c r="B122" s="184" t="s">
        <v>927</v>
      </c>
      <c r="C122" s="185">
        <v>2019</v>
      </c>
      <c r="D122" s="186">
        <v>0.23</v>
      </c>
      <c r="E122" s="179">
        <v>43</v>
      </c>
      <c r="F122" s="179">
        <v>5</v>
      </c>
      <c r="G122" s="179">
        <v>65.811999999999998</v>
      </c>
      <c r="H122" s="187"/>
      <c r="J122" s="187"/>
      <c r="K122" s="187"/>
      <c r="L122" s="187"/>
      <c r="M122" s="187"/>
      <c r="N122" s="187"/>
      <c r="O122" s="187"/>
      <c r="P122" s="187"/>
    </row>
    <row r="123" spans="1:16" x14ac:dyDescent="0.3">
      <c r="A123" s="188" t="s">
        <v>457</v>
      </c>
      <c r="B123" s="184" t="s">
        <v>928</v>
      </c>
      <c r="C123" s="185">
        <v>2019</v>
      </c>
      <c r="D123" s="186">
        <v>0.4</v>
      </c>
      <c r="E123" s="179">
        <v>61</v>
      </c>
      <c r="F123" s="179">
        <v>12</v>
      </c>
      <c r="G123" s="179">
        <v>58.774590000000003</v>
      </c>
      <c r="H123" s="187"/>
      <c r="J123" s="187"/>
      <c r="K123" s="187"/>
      <c r="L123" s="187"/>
      <c r="M123" s="187"/>
      <c r="N123" s="187"/>
      <c r="O123" s="187"/>
      <c r="P123" s="187"/>
    </row>
    <row r="124" spans="1:16" x14ac:dyDescent="0.3">
      <c r="A124" s="188" t="s">
        <v>457</v>
      </c>
      <c r="B124" s="184" t="s">
        <v>929</v>
      </c>
      <c r="C124" s="185">
        <v>2019</v>
      </c>
      <c r="D124" s="186">
        <v>0.23</v>
      </c>
      <c r="E124" s="179">
        <v>62</v>
      </c>
      <c r="F124" s="179">
        <v>2</v>
      </c>
      <c r="G124" s="179">
        <v>33.752879999999998</v>
      </c>
      <c r="H124" s="187"/>
      <c r="J124" s="187"/>
      <c r="K124" s="187"/>
      <c r="L124" s="187"/>
      <c r="M124" s="187"/>
      <c r="N124" s="187"/>
      <c r="O124" s="187"/>
      <c r="P124" s="187"/>
    </row>
    <row r="125" spans="1:16" x14ac:dyDescent="0.3">
      <c r="A125" s="188" t="s">
        <v>457</v>
      </c>
      <c r="B125" s="184" t="s">
        <v>930</v>
      </c>
      <c r="C125" s="185">
        <v>2019</v>
      </c>
      <c r="D125" s="186">
        <v>0.4</v>
      </c>
      <c r="E125" s="179">
        <v>61</v>
      </c>
      <c r="F125" s="179">
        <v>12</v>
      </c>
      <c r="G125" s="179">
        <v>107.72965000000001</v>
      </c>
      <c r="H125" s="187"/>
      <c r="J125" s="187"/>
      <c r="K125" s="187"/>
      <c r="L125" s="187"/>
      <c r="M125" s="187"/>
      <c r="N125" s="187"/>
      <c r="O125" s="187"/>
      <c r="P125" s="187"/>
    </row>
    <row r="126" spans="1:16" x14ac:dyDescent="0.3">
      <c r="A126" s="188" t="s">
        <v>457</v>
      </c>
      <c r="B126" s="184" t="s">
        <v>931</v>
      </c>
      <c r="C126" s="185">
        <v>2019</v>
      </c>
      <c r="D126" s="186">
        <v>0.4</v>
      </c>
      <c r="E126" s="179">
        <v>120</v>
      </c>
      <c r="F126" s="179">
        <v>12</v>
      </c>
      <c r="G126" s="179">
        <v>233.98061857142855</v>
      </c>
      <c r="H126" s="187"/>
      <c r="J126" s="187"/>
      <c r="K126" s="187"/>
      <c r="L126" s="187"/>
      <c r="M126" s="187"/>
      <c r="N126" s="187"/>
      <c r="O126" s="187"/>
      <c r="P126" s="187"/>
    </row>
    <row r="127" spans="1:16" x14ac:dyDescent="0.3">
      <c r="A127" s="188" t="s">
        <v>457</v>
      </c>
      <c r="B127" s="184" t="s">
        <v>932</v>
      </c>
      <c r="C127" s="185">
        <v>2019</v>
      </c>
      <c r="D127" s="186">
        <v>0.4</v>
      </c>
      <c r="E127" s="179">
        <v>72</v>
      </c>
      <c r="F127" s="179">
        <v>12</v>
      </c>
      <c r="G127" s="179">
        <v>98.145790000000005</v>
      </c>
      <c r="H127" s="187"/>
      <c r="J127" s="187"/>
      <c r="K127" s="187"/>
      <c r="L127" s="187"/>
      <c r="M127" s="187"/>
      <c r="N127" s="187"/>
      <c r="O127" s="187"/>
      <c r="P127" s="187"/>
    </row>
    <row r="128" spans="1:16" x14ac:dyDescent="0.3">
      <c r="A128" s="188" t="s">
        <v>457</v>
      </c>
      <c r="B128" s="184" t="s">
        <v>933</v>
      </c>
      <c r="C128" s="185">
        <v>2019</v>
      </c>
      <c r="D128" s="186">
        <v>0.23</v>
      </c>
      <c r="E128" s="179">
        <v>132</v>
      </c>
      <c r="F128" s="179">
        <v>5</v>
      </c>
      <c r="G128" s="179">
        <v>144.42833999999999</v>
      </c>
      <c r="H128" s="187"/>
      <c r="J128" s="187"/>
      <c r="K128" s="187"/>
      <c r="L128" s="187"/>
      <c r="M128" s="187"/>
      <c r="N128" s="187"/>
      <c r="O128" s="187"/>
      <c r="P128" s="187"/>
    </row>
    <row r="129" spans="1:16" x14ac:dyDescent="0.3">
      <c r="A129" s="188" t="s">
        <v>457</v>
      </c>
      <c r="B129" s="184" t="s">
        <v>934</v>
      </c>
      <c r="C129" s="185">
        <v>2019</v>
      </c>
      <c r="D129" s="186">
        <v>0.4</v>
      </c>
      <c r="E129" s="179">
        <v>77</v>
      </c>
      <c r="F129" s="179">
        <v>12</v>
      </c>
      <c r="G129" s="179">
        <v>101.47029000000001</v>
      </c>
      <c r="H129" s="187"/>
      <c r="J129" s="187"/>
      <c r="K129" s="187"/>
      <c r="L129" s="187"/>
      <c r="M129" s="187"/>
      <c r="N129" s="187"/>
      <c r="O129" s="187"/>
      <c r="P129" s="187"/>
    </row>
    <row r="130" spans="1:16" x14ac:dyDescent="0.3">
      <c r="A130" s="188" t="s">
        <v>457</v>
      </c>
      <c r="B130" s="184" t="s">
        <v>935</v>
      </c>
      <c r="C130" s="185">
        <v>2019</v>
      </c>
      <c r="D130" s="186">
        <v>0.4</v>
      </c>
      <c r="E130" s="179">
        <v>54</v>
      </c>
      <c r="F130" s="179">
        <v>12</v>
      </c>
      <c r="G130" s="179">
        <v>148.52019999999999</v>
      </c>
      <c r="H130" s="187"/>
      <c r="J130" s="187"/>
      <c r="K130" s="187"/>
      <c r="L130" s="187"/>
      <c r="M130" s="187"/>
      <c r="N130" s="187"/>
      <c r="O130" s="187"/>
      <c r="P130" s="187"/>
    </row>
    <row r="131" spans="1:16" x14ac:dyDescent="0.3">
      <c r="A131" s="188" t="s">
        <v>457</v>
      </c>
      <c r="B131" s="184" t="s">
        <v>936</v>
      </c>
      <c r="C131" s="185">
        <v>2019</v>
      </c>
      <c r="D131" s="186">
        <v>0.4</v>
      </c>
      <c r="E131" s="179">
        <v>119</v>
      </c>
      <c r="F131" s="179">
        <v>12</v>
      </c>
      <c r="G131" s="179">
        <v>128.22112000000001</v>
      </c>
      <c r="H131" s="187"/>
      <c r="J131" s="187"/>
      <c r="K131" s="187"/>
      <c r="L131" s="187"/>
      <c r="M131" s="187"/>
      <c r="N131" s="187"/>
      <c r="O131" s="187"/>
      <c r="P131" s="187"/>
    </row>
    <row r="132" spans="1:16" x14ac:dyDescent="0.3">
      <c r="A132" s="188" t="s">
        <v>457</v>
      </c>
      <c r="B132" s="184" t="s">
        <v>937</v>
      </c>
      <c r="C132" s="185">
        <v>2019</v>
      </c>
      <c r="D132" s="186">
        <v>0.23</v>
      </c>
      <c r="E132" s="179">
        <v>77</v>
      </c>
      <c r="F132" s="179">
        <v>5</v>
      </c>
      <c r="G132" s="179">
        <v>90.732730000000004</v>
      </c>
      <c r="H132" s="187"/>
      <c r="J132" s="187"/>
      <c r="K132" s="187"/>
      <c r="L132" s="187"/>
      <c r="M132" s="187"/>
      <c r="N132" s="187"/>
      <c r="O132" s="187"/>
      <c r="P132" s="187"/>
    </row>
    <row r="133" spans="1:16" x14ac:dyDescent="0.3">
      <c r="A133" s="188" t="s">
        <v>457</v>
      </c>
      <c r="B133" s="184" t="s">
        <v>938</v>
      </c>
      <c r="C133" s="185">
        <v>2019</v>
      </c>
      <c r="D133" s="186">
        <v>0.4</v>
      </c>
      <c r="E133" s="179">
        <v>50</v>
      </c>
      <c r="F133" s="179">
        <v>12</v>
      </c>
      <c r="G133" s="179">
        <v>75.660060000000001</v>
      </c>
      <c r="H133" s="187"/>
      <c r="J133" s="187"/>
      <c r="K133" s="187"/>
      <c r="L133" s="187"/>
      <c r="M133" s="187"/>
      <c r="N133" s="187"/>
      <c r="O133" s="187"/>
      <c r="P133" s="187"/>
    </row>
    <row r="134" spans="1:16" x14ac:dyDescent="0.3">
      <c r="A134" s="188" t="s">
        <v>457</v>
      </c>
      <c r="B134" s="184" t="s">
        <v>939</v>
      </c>
      <c r="C134" s="185">
        <v>2019</v>
      </c>
      <c r="D134" s="186">
        <v>0.4</v>
      </c>
      <c r="E134" s="179">
        <v>22</v>
      </c>
      <c r="F134" s="179">
        <v>12</v>
      </c>
      <c r="G134" s="179">
        <v>24.331880000000002</v>
      </c>
      <c r="H134" s="187"/>
      <c r="J134" s="187"/>
      <c r="K134" s="187"/>
      <c r="L134" s="187"/>
      <c r="M134" s="187"/>
      <c r="N134" s="187"/>
      <c r="O134" s="187"/>
      <c r="P134" s="187"/>
    </row>
    <row r="135" spans="1:16" x14ac:dyDescent="0.3">
      <c r="A135" s="188" t="s">
        <v>457</v>
      </c>
      <c r="B135" s="184" t="s">
        <v>940</v>
      </c>
      <c r="C135" s="185">
        <v>2019</v>
      </c>
      <c r="D135" s="186">
        <v>0.4</v>
      </c>
      <c r="E135" s="179">
        <v>23</v>
      </c>
      <c r="F135" s="179">
        <v>15</v>
      </c>
      <c r="G135" s="179">
        <v>36.14499</v>
      </c>
      <c r="H135" s="187"/>
      <c r="J135" s="187"/>
      <c r="K135" s="187"/>
      <c r="L135" s="187"/>
      <c r="M135" s="187"/>
      <c r="N135" s="187"/>
      <c r="O135" s="187"/>
      <c r="P135" s="187"/>
    </row>
    <row r="136" spans="1:16" x14ac:dyDescent="0.3">
      <c r="A136" s="188" t="s">
        <v>457</v>
      </c>
      <c r="B136" s="184" t="s">
        <v>941</v>
      </c>
      <c r="C136" s="185">
        <v>2019</v>
      </c>
      <c r="D136" s="186">
        <v>0.4</v>
      </c>
      <c r="E136" s="179">
        <v>11</v>
      </c>
      <c r="F136" s="179">
        <v>12</v>
      </c>
      <c r="G136" s="179">
        <v>25.381689999999999</v>
      </c>
      <c r="H136" s="187"/>
      <c r="J136" s="187"/>
      <c r="K136" s="187"/>
      <c r="L136" s="187"/>
      <c r="M136" s="187"/>
      <c r="N136" s="187"/>
      <c r="O136" s="187"/>
      <c r="P136" s="187"/>
    </row>
    <row r="137" spans="1:16" x14ac:dyDescent="0.3">
      <c r="A137" s="188" t="s">
        <v>457</v>
      </c>
      <c r="B137" s="184" t="s">
        <v>942</v>
      </c>
      <c r="C137" s="185">
        <v>2019</v>
      </c>
      <c r="D137" s="186">
        <v>0.4</v>
      </c>
      <c r="E137" s="179">
        <v>62</v>
      </c>
      <c r="F137" s="179">
        <v>12</v>
      </c>
      <c r="G137" s="179">
        <v>112.02664</v>
      </c>
      <c r="H137" s="187"/>
      <c r="J137" s="187"/>
      <c r="K137" s="187"/>
      <c r="L137" s="187"/>
      <c r="M137" s="187"/>
      <c r="N137" s="187"/>
      <c r="O137" s="187"/>
      <c r="P137" s="187"/>
    </row>
    <row r="138" spans="1:16" x14ac:dyDescent="0.3">
      <c r="A138" s="188" t="s">
        <v>457</v>
      </c>
      <c r="B138" s="184" t="s">
        <v>943</v>
      </c>
      <c r="C138" s="185">
        <v>2019</v>
      </c>
      <c r="D138" s="186">
        <v>0.4</v>
      </c>
      <c r="E138" s="179">
        <v>20</v>
      </c>
      <c r="F138" s="179">
        <v>12</v>
      </c>
      <c r="G138" s="179">
        <v>41.65063</v>
      </c>
      <c r="H138" s="187"/>
      <c r="J138" s="187"/>
      <c r="K138" s="187"/>
      <c r="L138" s="187"/>
      <c r="M138" s="187"/>
      <c r="N138" s="187"/>
      <c r="O138" s="187"/>
      <c r="P138" s="187"/>
    </row>
    <row r="139" spans="1:16" x14ac:dyDescent="0.3">
      <c r="A139" s="188" t="s">
        <v>457</v>
      </c>
      <c r="B139" s="184" t="s">
        <v>944</v>
      </c>
      <c r="C139" s="185">
        <v>2019</v>
      </c>
      <c r="D139" s="186">
        <v>0.4</v>
      </c>
      <c r="E139" s="179">
        <v>101</v>
      </c>
      <c r="F139" s="179">
        <v>12</v>
      </c>
      <c r="G139" s="179">
        <v>93.189909999999998</v>
      </c>
      <c r="H139" s="187"/>
      <c r="J139" s="187"/>
      <c r="K139" s="187"/>
      <c r="L139" s="187"/>
      <c r="M139" s="187"/>
      <c r="N139" s="187"/>
      <c r="O139" s="187"/>
      <c r="P139" s="187"/>
    </row>
    <row r="140" spans="1:16" x14ac:dyDescent="0.3">
      <c r="A140" s="188" t="s">
        <v>457</v>
      </c>
      <c r="B140" s="184" t="s">
        <v>945</v>
      </c>
      <c r="C140" s="185">
        <v>2019</v>
      </c>
      <c r="D140" s="186">
        <v>0.4</v>
      </c>
      <c r="E140" s="179">
        <v>14</v>
      </c>
      <c r="F140" s="179">
        <v>12</v>
      </c>
      <c r="G140" s="179">
        <v>45.925890000000003</v>
      </c>
      <c r="H140" s="187"/>
      <c r="J140" s="187"/>
      <c r="K140" s="187"/>
      <c r="L140" s="187"/>
      <c r="M140" s="187"/>
      <c r="N140" s="187"/>
      <c r="O140" s="187"/>
      <c r="P140" s="187"/>
    </row>
    <row r="141" spans="1:16" x14ac:dyDescent="0.3">
      <c r="A141" s="188" t="s">
        <v>457</v>
      </c>
      <c r="B141" s="184" t="s">
        <v>946</v>
      </c>
      <c r="C141" s="185">
        <v>2019</v>
      </c>
      <c r="D141" s="186">
        <v>0.23</v>
      </c>
      <c r="E141" s="179">
        <v>25</v>
      </c>
      <c r="F141" s="179">
        <v>5</v>
      </c>
      <c r="G141" s="179">
        <v>57.93685</v>
      </c>
      <c r="H141" s="187"/>
      <c r="J141" s="187"/>
      <c r="K141" s="187"/>
      <c r="L141" s="187"/>
      <c r="M141" s="187"/>
      <c r="N141" s="187"/>
      <c r="O141" s="187"/>
      <c r="P141" s="187"/>
    </row>
    <row r="142" spans="1:16" x14ac:dyDescent="0.3">
      <c r="A142" s="188" t="s">
        <v>457</v>
      </c>
      <c r="B142" s="184" t="s">
        <v>947</v>
      </c>
      <c r="C142" s="185">
        <v>2019</v>
      </c>
      <c r="D142" s="186">
        <v>0.4</v>
      </c>
      <c r="E142" s="179">
        <v>20</v>
      </c>
      <c r="F142" s="179">
        <v>15</v>
      </c>
      <c r="G142" s="179">
        <v>49.245179999999998</v>
      </c>
      <c r="H142" s="187"/>
      <c r="J142" s="187"/>
      <c r="K142" s="187"/>
      <c r="L142" s="187"/>
      <c r="M142" s="187"/>
      <c r="N142" s="187"/>
      <c r="O142" s="187"/>
      <c r="P142" s="187"/>
    </row>
    <row r="143" spans="1:16" x14ac:dyDescent="0.3">
      <c r="A143" s="188" t="s">
        <v>457</v>
      </c>
      <c r="B143" s="184" t="s">
        <v>948</v>
      </c>
      <c r="C143" s="185">
        <v>2019</v>
      </c>
      <c r="D143" s="186">
        <v>0.4</v>
      </c>
      <c r="E143" s="179">
        <v>80</v>
      </c>
      <c r="F143" s="179">
        <v>9</v>
      </c>
      <c r="G143" s="179">
        <v>131.89680000000001</v>
      </c>
      <c r="H143" s="187"/>
      <c r="J143" s="187"/>
      <c r="K143" s="187"/>
      <c r="L143" s="187"/>
      <c r="M143" s="187"/>
      <c r="N143" s="187"/>
      <c r="O143" s="187"/>
      <c r="P143" s="187"/>
    </row>
    <row r="144" spans="1:16" x14ac:dyDescent="0.3">
      <c r="A144" s="188" t="s">
        <v>457</v>
      </c>
      <c r="B144" s="184" t="s">
        <v>949</v>
      </c>
      <c r="C144" s="185">
        <v>2019</v>
      </c>
      <c r="D144" s="186">
        <v>0.4</v>
      </c>
      <c r="E144" s="179">
        <v>150</v>
      </c>
      <c r="F144" s="179">
        <v>15</v>
      </c>
      <c r="G144" s="179">
        <v>147.66505000000001</v>
      </c>
      <c r="H144" s="187"/>
      <c r="J144" s="187"/>
      <c r="K144" s="187"/>
      <c r="L144" s="187"/>
      <c r="M144" s="187"/>
      <c r="N144" s="187"/>
      <c r="O144" s="187"/>
      <c r="P144" s="187"/>
    </row>
    <row r="145" spans="1:16" x14ac:dyDescent="0.3">
      <c r="A145" s="188" t="s">
        <v>457</v>
      </c>
      <c r="B145" s="184" t="s">
        <v>950</v>
      </c>
      <c r="C145" s="185">
        <v>2019</v>
      </c>
      <c r="D145" s="186">
        <v>0.23</v>
      </c>
      <c r="E145" s="179">
        <v>36</v>
      </c>
      <c r="F145" s="179">
        <v>2</v>
      </c>
      <c r="G145" s="179">
        <v>70.508279999999999</v>
      </c>
      <c r="H145" s="187"/>
      <c r="J145" s="187"/>
      <c r="K145" s="187"/>
      <c r="L145" s="187"/>
      <c r="M145" s="187"/>
      <c r="N145" s="187"/>
      <c r="O145" s="187"/>
      <c r="P145" s="187"/>
    </row>
    <row r="146" spans="1:16" x14ac:dyDescent="0.3">
      <c r="A146" s="188" t="s">
        <v>457</v>
      </c>
      <c r="B146" s="184" t="s">
        <v>951</v>
      </c>
      <c r="C146" s="185">
        <v>2019</v>
      </c>
      <c r="D146" s="186">
        <v>0.4</v>
      </c>
      <c r="E146" s="179">
        <v>27</v>
      </c>
      <c r="F146" s="179">
        <v>15</v>
      </c>
      <c r="G146" s="179">
        <v>68.274780000000007</v>
      </c>
      <c r="H146" s="187"/>
      <c r="J146" s="187"/>
      <c r="K146" s="187"/>
      <c r="L146" s="187"/>
      <c r="M146" s="187"/>
      <c r="N146" s="187"/>
      <c r="O146" s="187"/>
      <c r="P146" s="187"/>
    </row>
    <row r="147" spans="1:16" x14ac:dyDescent="0.3">
      <c r="A147" s="188" t="s">
        <v>457</v>
      </c>
      <c r="B147" s="184" t="s">
        <v>952</v>
      </c>
      <c r="C147" s="185">
        <v>2019</v>
      </c>
      <c r="D147" s="186">
        <v>0.4</v>
      </c>
      <c r="E147" s="179">
        <v>43</v>
      </c>
      <c r="F147" s="179">
        <v>15</v>
      </c>
      <c r="G147" s="179">
        <v>59.356819999999999</v>
      </c>
      <c r="H147" s="187"/>
      <c r="J147" s="187"/>
      <c r="K147" s="187"/>
      <c r="L147" s="187"/>
      <c r="M147" s="187"/>
      <c r="N147" s="187"/>
      <c r="O147" s="187"/>
      <c r="P147" s="187"/>
    </row>
    <row r="148" spans="1:16" x14ac:dyDescent="0.3">
      <c r="A148" s="188" t="s">
        <v>457</v>
      </c>
      <c r="B148" s="184" t="s">
        <v>953</v>
      </c>
      <c r="C148" s="185">
        <v>2019</v>
      </c>
      <c r="D148" s="186">
        <v>0.23</v>
      </c>
      <c r="E148" s="179">
        <v>210</v>
      </c>
      <c r="F148" s="179">
        <v>2</v>
      </c>
      <c r="G148" s="179">
        <v>222.98848999999998</v>
      </c>
      <c r="H148" s="187"/>
      <c r="J148" s="187"/>
      <c r="K148" s="187"/>
      <c r="L148" s="187"/>
      <c r="M148" s="187"/>
      <c r="N148" s="187"/>
      <c r="O148" s="187"/>
      <c r="P148" s="187"/>
    </row>
    <row r="149" spans="1:16" x14ac:dyDescent="0.3">
      <c r="A149" s="188" t="s">
        <v>457</v>
      </c>
      <c r="B149" s="184" t="s">
        <v>954</v>
      </c>
      <c r="C149" s="185">
        <v>2019</v>
      </c>
      <c r="D149" s="186">
        <v>0.4</v>
      </c>
      <c r="E149" s="179">
        <v>27</v>
      </c>
      <c r="F149" s="179">
        <v>12</v>
      </c>
      <c r="G149" s="179">
        <v>49.069890000000001</v>
      </c>
      <c r="H149" s="187"/>
      <c r="J149" s="187"/>
      <c r="K149" s="187"/>
      <c r="L149" s="187"/>
      <c r="M149" s="187"/>
      <c r="N149" s="187"/>
      <c r="O149" s="187"/>
      <c r="P149" s="187"/>
    </row>
    <row r="150" spans="1:16" x14ac:dyDescent="0.3">
      <c r="A150" s="188" t="s">
        <v>457</v>
      </c>
      <c r="B150" s="184" t="s">
        <v>955</v>
      </c>
      <c r="C150" s="185">
        <v>2019</v>
      </c>
      <c r="D150" s="186">
        <v>0.23</v>
      </c>
      <c r="E150" s="179">
        <v>77</v>
      </c>
      <c r="F150" s="179">
        <v>5</v>
      </c>
      <c r="G150" s="179">
        <v>55.750540000000001</v>
      </c>
      <c r="H150" s="187"/>
      <c r="J150" s="187"/>
      <c r="K150" s="187"/>
      <c r="L150" s="187"/>
      <c r="M150" s="187"/>
      <c r="N150" s="187"/>
      <c r="O150" s="187"/>
      <c r="P150" s="187"/>
    </row>
    <row r="151" spans="1:16" x14ac:dyDescent="0.3">
      <c r="A151" s="188" t="s">
        <v>457</v>
      </c>
      <c r="B151" s="184" t="s">
        <v>956</v>
      </c>
      <c r="C151" s="185">
        <v>2019</v>
      </c>
      <c r="D151" s="186">
        <v>0.4</v>
      </c>
      <c r="E151" s="179">
        <v>185</v>
      </c>
      <c r="F151" s="179">
        <v>15</v>
      </c>
      <c r="G151" s="179">
        <v>316.63074</v>
      </c>
      <c r="H151" s="187"/>
      <c r="J151" s="187"/>
      <c r="K151" s="187"/>
      <c r="L151" s="187"/>
      <c r="M151" s="187"/>
      <c r="N151" s="187"/>
      <c r="O151" s="187"/>
      <c r="P151" s="187"/>
    </row>
    <row r="152" spans="1:16" x14ac:dyDescent="0.3">
      <c r="A152" s="188" t="s">
        <v>457</v>
      </c>
      <c r="B152" s="184" t="s">
        <v>957</v>
      </c>
      <c r="C152" s="185">
        <v>2019</v>
      </c>
      <c r="D152" s="186">
        <v>0.4</v>
      </c>
      <c r="E152" s="179">
        <v>95</v>
      </c>
      <c r="F152" s="179">
        <v>15</v>
      </c>
      <c r="G152" s="179">
        <v>182.97013999999999</v>
      </c>
      <c r="H152" s="187"/>
      <c r="J152" s="187"/>
      <c r="K152" s="187"/>
      <c r="L152" s="187"/>
      <c r="M152" s="187"/>
      <c r="N152" s="187"/>
      <c r="O152" s="187"/>
      <c r="P152" s="187"/>
    </row>
    <row r="153" spans="1:16" x14ac:dyDescent="0.3">
      <c r="A153" s="188" t="s">
        <v>457</v>
      </c>
      <c r="B153" s="184" t="s">
        <v>958</v>
      </c>
      <c r="C153" s="185">
        <v>2019</v>
      </c>
      <c r="D153" s="186">
        <v>0.4</v>
      </c>
      <c r="E153" s="179">
        <v>15</v>
      </c>
      <c r="F153" s="179">
        <v>9</v>
      </c>
      <c r="G153" s="179">
        <v>35.888399999999997</v>
      </c>
      <c r="H153" s="187"/>
      <c r="J153" s="187"/>
      <c r="K153" s="187"/>
      <c r="L153" s="187"/>
      <c r="M153" s="187"/>
      <c r="N153" s="187"/>
      <c r="O153" s="187"/>
      <c r="P153" s="187"/>
    </row>
    <row r="154" spans="1:16" x14ac:dyDescent="0.3">
      <c r="A154" s="188" t="s">
        <v>457</v>
      </c>
      <c r="B154" s="184" t="s">
        <v>959</v>
      </c>
      <c r="C154" s="185">
        <v>2019</v>
      </c>
      <c r="D154" s="186">
        <v>0.4</v>
      </c>
      <c r="E154" s="179">
        <v>72</v>
      </c>
      <c r="F154" s="179">
        <v>12</v>
      </c>
      <c r="G154" s="179">
        <v>126.73747</v>
      </c>
      <c r="H154" s="187"/>
      <c r="J154" s="187"/>
      <c r="K154" s="187"/>
      <c r="L154" s="187"/>
      <c r="M154" s="187"/>
      <c r="N154" s="187"/>
      <c r="O154" s="187"/>
      <c r="P154" s="187"/>
    </row>
    <row r="155" spans="1:16" x14ac:dyDescent="0.3">
      <c r="A155" s="188" t="s">
        <v>457</v>
      </c>
      <c r="B155" s="184" t="s">
        <v>960</v>
      </c>
      <c r="C155" s="185">
        <v>2019</v>
      </c>
      <c r="D155" s="186">
        <v>0.23</v>
      </c>
      <c r="E155" s="179">
        <v>53</v>
      </c>
      <c r="F155" s="179">
        <v>5</v>
      </c>
      <c r="G155" s="179">
        <v>91.817779999999999</v>
      </c>
      <c r="H155" s="187"/>
      <c r="J155" s="187"/>
      <c r="K155" s="187"/>
      <c r="L155" s="187"/>
      <c r="M155" s="187"/>
      <c r="N155" s="187"/>
      <c r="O155" s="187"/>
      <c r="P155" s="187"/>
    </row>
    <row r="156" spans="1:16" x14ac:dyDescent="0.3">
      <c r="A156" s="188" t="s">
        <v>457</v>
      </c>
      <c r="B156" s="184" t="s">
        <v>961</v>
      </c>
      <c r="C156" s="185">
        <v>2019</v>
      </c>
      <c r="D156" s="186">
        <v>0.4</v>
      </c>
      <c r="E156" s="179">
        <v>96</v>
      </c>
      <c r="F156" s="179">
        <v>40</v>
      </c>
      <c r="G156" s="179">
        <v>178.69155000000001</v>
      </c>
      <c r="H156" s="187"/>
      <c r="J156" s="187"/>
      <c r="K156" s="187"/>
      <c r="L156" s="187"/>
      <c r="M156" s="187"/>
      <c r="N156" s="187"/>
      <c r="O156" s="187"/>
      <c r="P156" s="187"/>
    </row>
    <row r="157" spans="1:16" x14ac:dyDescent="0.3">
      <c r="A157" s="188" t="s">
        <v>457</v>
      </c>
      <c r="B157" s="184" t="s">
        <v>962</v>
      </c>
      <c r="C157" s="185">
        <v>2019</v>
      </c>
      <c r="D157" s="186">
        <v>0.23</v>
      </c>
      <c r="E157" s="179">
        <v>46</v>
      </c>
      <c r="F157" s="179">
        <v>5</v>
      </c>
      <c r="G157" s="179">
        <v>83.768100000000004</v>
      </c>
      <c r="H157" s="187"/>
      <c r="J157" s="187"/>
      <c r="K157" s="187"/>
      <c r="L157" s="187"/>
      <c r="M157" s="187"/>
      <c r="N157" s="187"/>
      <c r="O157" s="187"/>
      <c r="P157" s="187"/>
    </row>
    <row r="158" spans="1:16" x14ac:dyDescent="0.3">
      <c r="A158" s="188" t="s">
        <v>457</v>
      </c>
      <c r="B158" s="184" t="s">
        <v>963</v>
      </c>
      <c r="C158" s="185">
        <v>2019</v>
      </c>
      <c r="D158" s="186">
        <v>0.4</v>
      </c>
      <c r="E158" s="179">
        <v>19</v>
      </c>
      <c r="F158" s="179">
        <v>12</v>
      </c>
      <c r="G158" s="179">
        <v>73.438370000000006</v>
      </c>
      <c r="H158" s="187"/>
      <c r="J158" s="187"/>
      <c r="K158" s="187"/>
      <c r="L158" s="187"/>
      <c r="M158" s="187"/>
      <c r="N158" s="187"/>
      <c r="O158" s="187"/>
      <c r="P158" s="187"/>
    </row>
    <row r="159" spans="1:16" x14ac:dyDescent="0.3">
      <c r="A159" s="188" t="s">
        <v>457</v>
      </c>
      <c r="B159" s="184" t="s">
        <v>964</v>
      </c>
      <c r="C159" s="185">
        <v>2019</v>
      </c>
      <c r="D159" s="186">
        <v>0.23</v>
      </c>
      <c r="E159" s="179">
        <v>15</v>
      </c>
      <c r="F159" s="179">
        <v>5</v>
      </c>
      <c r="G159" s="179">
        <v>28.093060000000001</v>
      </c>
      <c r="H159" s="187"/>
      <c r="J159" s="187"/>
      <c r="K159" s="187"/>
      <c r="L159" s="187"/>
      <c r="M159" s="187"/>
      <c r="N159" s="187"/>
      <c r="O159" s="187"/>
      <c r="P159" s="187"/>
    </row>
    <row r="160" spans="1:16" x14ac:dyDescent="0.3">
      <c r="A160" s="188" t="s">
        <v>457</v>
      </c>
      <c r="B160" s="184" t="s">
        <v>965</v>
      </c>
      <c r="C160" s="185">
        <v>2019</v>
      </c>
      <c r="D160" s="186">
        <v>0.23</v>
      </c>
      <c r="E160" s="179">
        <v>38</v>
      </c>
      <c r="F160" s="179">
        <v>4</v>
      </c>
      <c r="G160" s="179">
        <v>47.987470000000002</v>
      </c>
      <c r="H160" s="187"/>
      <c r="J160" s="187"/>
      <c r="K160" s="187"/>
      <c r="L160" s="187"/>
      <c r="M160" s="187"/>
      <c r="N160" s="187"/>
      <c r="O160" s="187"/>
      <c r="P160" s="187"/>
    </row>
    <row r="161" spans="1:16" x14ac:dyDescent="0.3">
      <c r="A161" s="188" t="s">
        <v>457</v>
      </c>
      <c r="B161" s="184" t="s">
        <v>966</v>
      </c>
      <c r="C161" s="185">
        <v>2019</v>
      </c>
      <c r="D161" s="186">
        <v>0.23</v>
      </c>
      <c r="E161" s="179">
        <v>72</v>
      </c>
      <c r="F161" s="179">
        <v>5</v>
      </c>
      <c r="G161" s="179">
        <v>154.81987000000001</v>
      </c>
      <c r="H161" s="187"/>
      <c r="J161" s="187"/>
      <c r="K161" s="187"/>
      <c r="L161" s="187"/>
      <c r="M161" s="187"/>
      <c r="N161" s="187"/>
      <c r="O161" s="187"/>
      <c r="P161" s="187"/>
    </row>
    <row r="162" spans="1:16" x14ac:dyDescent="0.3">
      <c r="A162" s="188" t="s">
        <v>457</v>
      </c>
      <c r="B162" s="184" t="s">
        <v>967</v>
      </c>
      <c r="C162" s="185">
        <v>2019</v>
      </c>
      <c r="D162" s="186">
        <v>0.4</v>
      </c>
      <c r="E162" s="179">
        <v>50</v>
      </c>
      <c r="F162" s="179">
        <v>15</v>
      </c>
      <c r="G162" s="179">
        <v>59.980769999999993</v>
      </c>
      <c r="H162" s="187"/>
      <c r="J162" s="187"/>
      <c r="K162" s="187"/>
      <c r="L162" s="187"/>
      <c r="M162" s="187"/>
      <c r="N162" s="187"/>
      <c r="O162" s="187"/>
      <c r="P162" s="187"/>
    </row>
    <row r="163" spans="1:16" ht="16.2" thickBot="1" x14ac:dyDescent="0.35">
      <c r="A163" s="189" t="s">
        <v>457</v>
      </c>
      <c r="B163" s="190" t="s">
        <v>968</v>
      </c>
      <c r="C163" s="191">
        <v>2019</v>
      </c>
      <c r="D163" s="192">
        <v>0.4</v>
      </c>
      <c r="E163" s="193">
        <v>41</v>
      </c>
      <c r="F163" s="193">
        <v>15</v>
      </c>
      <c r="G163" s="193">
        <v>61.931669999999997</v>
      </c>
      <c r="H163" s="187"/>
      <c r="J163" s="187"/>
      <c r="K163" s="187"/>
      <c r="L163" s="187"/>
      <c r="M163" s="187"/>
      <c r="N163" s="187"/>
      <c r="O163" s="187"/>
      <c r="P163" s="187"/>
    </row>
    <row r="164" spans="1:16" ht="36.6" collapsed="1" thickBot="1" x14ac:dyDescent="0.35">
      <c r="A164" s="195" t="s">
        <v>816</v>
      </c>
      <c r="B164" s="196" t="s">
        <v>458</v>
      </c>
      <c r="C164" s="197">
        <v>2019</v>
      </c>
      <c r="D164" s="198">
        <v>6</v>
      </c>
      <c r="E164" s="199">
        <f>SUM(E165:E168)</f>
        <v>563</v>
      </c>
      <c r="F164" s="199">
        <f>SUM(F165:F168)</f>
        <v>150</v>
      </c>
      <c r="G164" s="199">
        <f>SUM(G165:G168)</f>
        <v>511.45454000000001</v>
      </c>
    </row>
    <row r="165" spans="1:16" hidden="1" outlineLevel="1" x14ac:dyDescent="0.3">
      <c r="A165" s="200" t="s">
        <v>816</v>
      </c>
      <c r="B165" s="201"/>
      <c r="C165" s="200"/>
      <c r="D165" s="202"/>
      <c r="E165" s="203"/>
      <c r="F165" s="203"/>
      <c r="G165" s="203"/>
    </row>
    <row r="166" spans="1:16" hidden="1" outlineLevel="1" x14ac:dyDescent="0.3">
      <c r="A166" s="176"/>
      <c r="B166" s="177"/>
      <c r="C166" s="176"/>
      <c r="D166" s="178"/>
      <c r="E166" s="179"/>
      <c r="F166" s="179"/>
      <c r="G166" s="179"/>
    </row>
    <row r="167" spans="1:16" hidden="1" outlineLevel="1" x14ac:dyDescent="0.3">
      <c r="A167" s="181"/>
      <c r="B167" s="204"/>
      <c r="C167" s="181"/>
      <c r="D167" s="205"/>
      <c r="E167" s="193"/>
      <c r="F167" s="193"/>
      <c r="G167" s="193"/>
    </row>
    <row r="168" spans="1:16" ht="16.2" collapsed="1" thickBot="1" x14ac:dyDescent="0.35">
      <c r="A168" s="188" t="s">
        <v>457</v>
      </c>
      <c r="B168" s="184" t="s">
        <v>969</v>
      </c>
      <c r="C168" s="185">
        <v>2019</v>
      </c>
      <c r="D168" s="186">
        <v>6</v>
      </c>
      <c r="E168" s="179">
        <v>563</v>
      </c>
      <c r="F168" s="179">
        <v>150</v>
      </c>
      <c r="G168" s="179">
        <v>511.45454000000001</v>
      </c>
      <c r="H168" s="187"/>
      <c r="J168" s="187"/>
      <c r="K168" s="187"/>
      <c r="L168" s="187"/>
      <c r="M168" s="187"/>
      <c r="N168" s="187"/>
      <c r="O168" s="187"/>
      <c r="P168" s="187"/>
    </row>
    <row r="169" spans="1:16" ht="36.6" collapsed="1" thickBot="1" x14ac:dyDescent="0.35">
      <c r="A169" s="195" t="s">
        <v>970</v>
      </c>
      <c r="B169" s="196" t="s">
        <v>709</v>
      </c>
      <c r="C169" s="195">
        <v>2019</v>
      </c>
      <c r="D169" s="198">
        <v>0.4</v>
      </c>
      <c r="E169" s="199">
        <f>SUM(E170:E186)</f>
        <v>2016</v>
      </c>
      <c r="F169" s="199">
        <f>SUM(F170:F186)</f>
        <v>1287.5</v>
      </c>
      <c r="G169" s="199">
        <f>SUM(G170:G186)</f>
        <v>3717.7241482949812</v>
      </c>
    </row>
    <row r="170" spans="1:16" s="170" customFormat="1" hidden="1" outlineLevel="1" x14ac:dyDescent="0.3">
      <c r="A170" s="200"/>
      <c r="B170" s="201"/>
      <c r="C170" s="200"/>
      <c r="D170" s="202"/>
      <c r="E170" s="206"/>
      <c r="F170" s="207"/>
      <c r="G170" s="206"/>
    </row>
    <row r="171" spans="1:16" s="210" customFormat="1" collapsed="1" x14ac:dyDescent="0.25">
      <c r="A171" s="176" t="s">
        <v>708</v>
      </c>
      <c r="B171" s="177" t="s">
        <v>971</v>
      </c>
      <c r="C171" s="176">
        <v>2019</v>
      </c>
      <c r="D171" s="178">
        <v>0.4</v>
      </c>
      <c r="E171" s="208">
        <v>86</v>
      </c>
      <c r="F171" s="182">
        <v>150</v>
      </c>
      <c r="G171" s="208">
        <v>156.77312000000001</v>
      </c>
      <c r="H171" s="209"/>
      <c r="I171" s="209"/>
      <c r="J171" s="209"/>
      <c r="K171" s="209"/>
      <c r="L171" s="209"/>
      <c r="M171" s="209"/>
      <c r="N171" s="209"/>
      <c r="O171" s="209"/>
    </row>
    <row r="172" spans="1:16" s="210" customFormat="1" x14ac:dyDescent="0.25">
      <c r="A172" s="176" t="s">
        <v>708</v>
      </c>
      <c r="B172" s="177" t="s">
        <v>486</v>
      </c>
      <c r="C172" s="176">
        <v>2019</v>
      </c>
      <c r="D172" s="178">
        <v>0.4</v>
      </c>
      <c r="E172" s="208">
        <v>371</v>
      </c>
      <c r="F172" s="182">
        <v>50</v>
      </c>
      <c r="G172" s="208">
        <v>551.12063999999998</v>
      </c>
      <c r="H172" s="209"/>
      <c r="I172" s="209"/>
      <c r="J172" s="209"/>
      <c r="K172" s="209"/>
      <c r="L172" s="209"/>
      <c r="M172" s="209"/>
      <c r="N172" s="209"/>
      <c r="O172" s="209"/>
    </row>
    <row r="173" spans="1:16" s="210" customFormat="1" x14ac:dyDescent="0.25">
      <c r="A173" s="176" t="s">
        <v>708</v>
      </c>
      <c r="B173" s="177" t="s">
        <v>972</v>
      </c>
      <c r="C173" s="176">
        <v>2019</v>
      </c>
      <c r="D173" s="178">
        <v>0.4</v>
      </c>
      <c r="E173" s="208">
        <v>22</v>
      </c>
      <c r="F173" s="182">
        <v>15</v>
      </c>
      <c r="G173" s="208">
        <v>46.643270000000001</v>
      </c>
      <c r="H173" s="209"/>
      <c r="I173" s="209"/>
      <c r="J173" s="209"/>
      <c r="K173" s="209"/>
      <c r="L173" s="209"/>
      <c r="M173" s="209"/>
      <c r="N173" s="209"/>
      <c r="O173" s="209"/>
    </row>
    <row r="174" spans="1:16" s="210" customFormat="1" x14ac:dyDescent="0.25">
      <c r="A174" s="176" t="s">
        <v>708</v>
      </c>
      <c r="B174" s="177" t="s">
        <v>973</v>
      </c>
      <c r="C174" s="176">
        <v>2019</v>
      </c>
      <c r="D174" s="178">
        <v>0.4</v>
      </c>
      <c r="E174" s="208">
        <v>25</v>
      </c>
      <c r="F174" s="182">
        <v>150</v>
      </c>
      <c r="G174" s="208">
        <v>133.70766</v>
      </c>
      <c r="H174" s="209"/>
      <c r="I174" s="209"/>
      <c r="J174" s="209"/>
      <c r="K174" s="209"/>
      <c r="L174" s="209"/>
      <c r="M174" s="209"/>
      <c r="N174" s="209"/>
      <c r="O174" s="209"/>
    </row>
    <row r="175" spans="1:16" s="210" customFormat="1" x14ac:dyDescent="0.25">
      <c r="A175" s="176" t="s">
        <v>708</v>
      </c>
      <c r="B175" s="177" t="s">
        <v>974</v>
      </c>
      <c r="C175" s="176">
        <v>2019</v>
      </c>
      <c r="D175" s="178">
        <v>0.4</v>
      </c>
      <c r="E175" s="208">
        <v>128</v>
      </c>
      <c r="F175" s="182">
        <v>15</v>
      </c>
      <c r="G175" s="208">
        <v>128.10787999999999</v>
      </c>
      <c r="H175" s="209"/>
      <c r="I175" s="209"/>
      <c r="J175" s="209"/>
      <c r="K175" s="209"/>
      <c r="L175" s="209"/>
      <c r="M175" s="209"/>
      <c r="N175" s="209"/>
      <c r="O175" s="209"/>
    </row>
    <row r="176" spans="1:16" s="210" customFormat="1" x14ac:dyDescent="0.25">
      <c r="A176" s="176" t="s">
        <v>708</v>
      </c>
      <c r="B176" s="177" t="s">
        <v>975</v>
      </c>
      <c r="C176" s="176">
        <v>2019</v>
      </c>
      <c r="D176" s="178">
        <v>0.4</v>
      </c>
      <c r="E176" s="208">
        <v>115</v>
      </c>
      <c r="F176" s="182">
        <v>78</v>
      </c>
      <c r="G176" s="208">
        <v>402.15149686640927</v>
      </c>
      <c r="H176" s="209"/>
      <c r="I176" s="209"/>
      <c r="J176" s="209"/>
      <c r="K176" s="209"/>
      <c r="L176" s="209"/>
      <c r="M176" s="209"/>
      <c r="N176" s="209"/>
      <c r="O176" s="209"/>
    </row>
    <row r="177" spans="1:15" s="210" customFormat="1" x14ac:dyDescent="0.25">
      <c r="A177" s="176" t="s">
        <v>708</v>
      </c>
      <c r="B177" s="177" t="s">
        <v>976</v>
      </c>
      <c r="C177" s="176">
        <v>2019</v>
      </c>
      <c r="D177" s="178">
        <v>0.4</v>
      </c>
      <c r="E177" s="208">
        <v>115</v>
      </c>
      <c r="F177" s="182">
        <v>140</v>
      </c>
      <c r="G177" s="208">
        <v>489.40346</v>
      </c>
      <c r="H177" s="209"/>
      <c r="I177" s="209"/>
      <c r="J177" s="209"/>
      <c r="K177" s="209"/>
      <c r="L177" s="209"/>
      <c r="M177" s="209"/>
      <c r="N177" s="209"/>
      <c r="O177" s="209"/>
    </row>
    <row r="178" spans="1:15" s="210" customFormat="1" x14ac:dyDescent="0.25">
      <c r="A178" s="176" t="s">
        <v>708</v>
      </c>
      <c r="B178" s="177" t="s">
        <v>977</v>
      </c>
      <c r="C178" s="176">
        <v>2019</v>
      </c>
      <c r="D178" s="178">
        <v>0.4</v>
      </c>
      <c r="E178" s="208">
        <v>106</v>
      </c>
      <c r="F178" s="182">
        <v>99</v>
      </c>
      <c r="G178" s="208">
        <v>188.05</v>
      </c>
      <c r="H178" s="209"/>
      <c r="I178" s="209"/>
      <c r="J178" s="209"/>
      <c r="K178" s="209"/>
      <c r="L178" s="209"/>
      <c r="M178" s="209"/>
      <c r="N178" s="209"/>
      <c r="O178" s="209"/>
    </row>
    <row r="179" spans="1:15" s="210" customFormat="1" x14ac:dyDescent="0.25">
      <c r="A179" s="176" t="s">
        <v>708</v>
      </c>
      <c r="B179" s="177" t="s">
        <v>978</v>
      </c>
      <c r="C179" s="176">
        <v>2019</v>
      </c>
      <c r="D179" s="178">
        <v>0.4</v>
      </c>
      <c r="E179" s="208">
        <v>100</v>
      </c>
      <c r="F179" s="182">
        <v>150</v>
      </c>
      <c r="G179" s="208">
        <v>178.3852</v>
      </c>
      <c r="H179" s="209"/>
      <c r="I179" s="209"/>
      <c r="J179" s="209"/>
      <c r="K179" s="209"/>
      <c r="L179" s="209"/>
      <c r="M179" s="209"/>
      <c r="N179" s="209"/>
      <c r="O179" s="209"/>
    </row>
    <row r="180" spans="1:15" s="210" customFormat="1" x14ac:dyDescent="0.25">
      <c r="A180" s="176" t="s">
        <v>708</v>
      </c>
      <c r="B180" s="177" t="s">
        <v>931</v>
      </c>
      <c r="C180" s="176">
        <v>2019</v>
      </c>
      <c r="D180" s="178">
        <v>0.4</v>
      </c>
      <c r="E180" s="208">
        <v>69</v>
      </c>
      <c r="F180" s="182">
        <v>12</v>
      </c>
      <c r="G180" s="208">
        <v>90.610911428571427</v>
      </c>
      <c r="H180" s="209"/>
      <c r="I180" s="209"/>
      <c r="J180" s="209"/>
      <c r="K180" s="209"/>
      <c r="L180" s="209"/>
      <c r="M180" s="209"/>
      <c r="N180" s="209"/>
      <c r="O180" s="209"/>
    </row>
    <row r="181" spans="1:15" s="210" customFormat="1" x14ac:dyDescent="0.25">
      <c r="A181" s="176" t="s">
        <v>708</v>
      </c>
      <c r="B181" s="177" t="s">
        <v>979</v>
      </c>
      <c r="C181" s="176">
        <v>2019</v>
      </c>
      <c r="D181" s="178">
        <v>0.4</v>
      </c>
      <c r="E181" s="208">
        <v>105</v>
      </c>
      <c r="F181" s="182">
        <v>90</v>
      </c>
      <c r="G181" s="208">
        <v>152.38203000000001</v>
      </c>
      <c r="H181" s="209"/>
      <c r="I181" s="209"/>
      <c r="J181" s="209"/>
      <c r="K181" s="209"/>
      <c r="L181" s="209"/>
      <c r="M181" s="209"/>
      <c r="N181" s="209"/>
      <c r="O181" s="209"/>
    </row>
    <row r="182" spans="1:15" s="210" customFormat="1" x14ac:dyDescent="0.25">
      <c r="A182" s="176" t="s">
        <v>708</v>
      </c>
      <c r="B182" s="177" t="s">
        <v>980</v>
      </c>
      <c r="C182" s="176">
        <v>2019</v>
      </c>
      <c r="D182" s="178">
        <v>0.4</v>
      </c>
      <c r="E182" s="208">
        <v>100</v>
      </c>
      <c r="F182" s="182">
        <v>149</v>
      </c>
      <c r="G182" s="208">
        <v>184.03756000000001</v>
      </c>
      <c r="H182" s="209"/>
      <c r="I182" s="209"/>
      <c r="J182" s="209"/>
      <c r="K182" s="209"/>
      <c r="L182" s="209"/>
      <c r="M182" s="209"/>
      <c r="N182" s="209"/>
      <c r="O182" s="209"/>
    </row>
    <row r="183" spans="1:15" s="210" customFormat="1" x14ac:dyDescent="0.25">
      <c r="A183" s="176" t="s">
        <v>708</v>
      </c>
      <c r="B183" s="177" t="s">
        <v>981</v>
      </c>
      <c r="C183" s="176">
        <v>2019</v>
      </c>
      <c r="D183" s="178">
        <v>0.4</v>
      </c>
      <c r="E183" s="208">
        <v>270</v>
      </c>
      <c r="F183" s="182">
        <v>129.5</v>
      </c>
      <c r="G183" s="208">
        <v>495.21481</v>
      </c>
      <c r="H183" s="209"/>
      <c r="I183" s="209"/>
      <c r="J183" s="209"/>
      <c r="K183" s="209"/>
      <c r="L183" s="209"/>
      <c r="M183" s="209"/>
      <c r="N183" s="209"/>
      <c r="O183" s="209"/>
    </row>
    <row r="184" spans="1:15" s="210" customFormat="1" x14ac:dyDescent="0.25">
      <c r="A184" s="176" t="s">
        <v>708</v>
      </c>
      <c r="B184" s="177" t="s">
        <v>982</v>
      </c>
      <c r="C184" s="176">
        <v>2019</v>
      </c>
      <c r="D184" s="178">
        <v>0.4</v>
      </c>
      <c r="E184" s="208">
        <v>143</v>
      </c>
      <c r="F184" s="182">
        <v>30</v>
      </c>
      <c r="G184" s="208">
        <v>227.52284</v>
      </c>
      <c r="H184" s="209"/>
      <c r="I184" s="209"/>
      <c r="J184" s="209"/>
      <c r="K184" s="209"/>
      <c r="L184" s="209"/>
      <c r="M184" s="209"/>
      <c r="N184" s="209"/>
      <c r="O184" s="209"/>
    </row>
    <row r="185" spans="1:15" s="210" customFormat="1" x14ac:dyDescent="0.25">
      <c r="A185" s="176" t="s">
        <v>708</v>
      </c>
      <c r="B185" s="177" t="s">
        <v>983</v>
      </c>
      <c r="C185" s="176">
        <v>2019</v>
      </c>
      <c r="D185" s="178">
        <v>0.4</v>
      </c>
      <c r="E185" s="208">
        <v>133</v>
      </c>
      <c r="F185" s="182">
        <v>15</v>
      </c>
      <c r="G185" s="208">
        <v>166.53542999999999</v>
      </c>
      <c r="H185" s="209"/>
      <c r="I185" s="209"/>
      <c r="J185" s="209"/>
      <c r="K185" s="209"/>
      <c r="L185" s="209"/>
      <c r="M185" s="209"/>
      <c r="N185" s="209"/>
      <c r="O185" s="209"/>
    </row>
    <row r="186" spans="1:15" s="210" customFormat="1" ht="16.2" thickBot="1" x14ac:dyDescent="0.3">
      <c r="A186" s="181" t="s">
        <v>708</v>
      </c>
      <c r="B186" s="204" t="s">
        <v>984</v>
      </c>
      <c r="C186" s="181">
        <v>2019</v>
      </c>
      <c r="D186" s="205">
        <v>0.4</v>
      </c>
      <c r="E186" s="211">
        <v>128</v>
      </c>
      <c r="F186" s="194">
        <v>15</v>
      </c>
      <c r="G186" s="211">
        <v>127.07783999999999</v>
      </c>
      <c r="H186" s="209"/>
      <c r="I186" s="209"/>
      <c r="J186" s="209"/>
      <c r="K186" s="209"/>
      <c r="L186" s="209"/>
      <c r="M186" s="209"/>
      <c r="N186" s="209"/>
      <c r="O186" s="209"/>
    </row>
    <row r="187" spans="1:15" ht="36.6" hidden="1" outlineLevel="1" collapsed="1" thickBot="1" x14ac:dyDescent="0.35">
      <c r="A187" s="195" t="s">
        <v>970</v>
      </c>
      <c r="B187" s="196" t="s">
        <v>709</v>
      </c>
      <c r="C187" s="195">
        <v>2019</v>
      </c>
      <c r="D187" s="198">
        <v>10</v>
      </c>
      <c r="E187" s="199">
        <f>SUM(E188:E189)</f>
        <v>0</v>
      </c>
      <c r="F187" s="199">
        <f>SUM(F188:F189)</f>
        <v>0</v>
      </c>
      <c r="G187" s="199">
        <f>SUM(G188:G189)</f>
        <v>0</v>
      </c>
    </row>
    <row r="188" spans="1:15" s="170" customFormat="1" ht="16.2" hidden="1" outlineLevel="1" thickBot="1" x14ac:dyDescent="0.35">
      <c r="A188" s="200" t="s">
        <v>970</v>
      </c>
      <c r="B188" s="201"/>
      <c r="C188" s="200"/>
      <c r="D188" s="202"/>
      <c r="E188" s="206"/>
      <c r="F188" s="203"/>
      <c r="G188" s="206"/>
    </row>
    <row r="189" spans="1:15" s="170" customFormat="1" ht="16.2" hidden="1" outlineLevel="1" thickBot="1" x14ac:dyDescent="0.35">
      <c r="A189" s="181" t="s">
        <v>970</v>
      </c>
      <c r="B189" s="204"/>
      <c r="C189" s="181"/>
      <c r="D189" s="205"/>
      <c r="E189" s="211"/>
      <c r="F189" s="193"/>
      <c r="G189" s="211"/>
    </row>
    <row r="190" spans="1:15" s="170" customFormat="1" ht="36.6" collapsed="1" thickBot="1" x14ac:dyDescent="0.35">
      <c r="A190" s="195" t="s">
        <v>985</v>
      </c>
      <c r="B190" s="196" t="s">
        <v>986</v>
      </c>
      <c r="C190" s="195">
        <v>2019</v>
      </c>
      <c r="D190" s="198">
        <v>0.4</v>
      </c>
      <c r="E190" s="199">
        <f>E191</f>
        <v>431</v>
      </c>
      <c r="F190" s="199">
        <f>F191</f>
        <v>70</v>
      </c>
      <c r="G190" s="199">
        <f>G191</f>
        <v>656.97404999999992</v>
      </c>
    </row>
    <row r="191" spans="1:15" ht="16.2" thickBot="1" x14ac:dyDescent="0.35">
      <c r="A191" s="212" t="s">
        <v>987</v>
      </c>
      <c r="B191" s="177" t="s">
        <v>988</v>
      </c>
      <c r="C191" s="181">
        <v>2019</v>
      </c>
      <c r="D191" s="205">
        <v>0.4</v>
      </c>
      <c r="E191" s="211">
        <v>431</v>
      </c>
      <c r="F191" s="193">
        <v>70</v>
      </c>
      <c r="G191" s="211">
        <v>656.97404999999992</v>
      </c>
      <c r="H191" s="187"/>
      <c r="I191" s="187"/>
      <c r="J191" s="187"/>
      <c r="K191" s="187"/>
      <c r="L191" s="187"/>
      <c r="M191" s="187"/>
      <c r="N191" s="187"/>
      <c r="O191" s="187"/>
    </row>
    <row r="192" spans="1:15" ht="36.6" hidden="1" outlineLevel="1" thickBot="1" x14ac:dyDescent="0.35">
      <c r="A192" s="195" t="s">
        <v>985</v>
      </c>
      <c r="B192" s="196" t="s">
        <v>986</v>
      </c>
      <c r="C192" s="195">
        <v>2019</v>
      </c>
      <c r="D192" s="198">
        <v>6</v>
      </c>
      <c r="E192" s="199">
        <f>E193</f>
        <v>0</v>
      </c>
      <c r="F192" s="199">
        <f t="shared" ref="F192:G192" si="0">F193</f>
        <v>0</v>
      </c>
      <c r="G192" s="199">
        <f t="shared" si="0"/>
        <v>0</v>
      </c>
    </row>
    <row r="193" spans="1:15" s="170" customFormat="1" ht="16.2" hidden="1" outlineLevel="1" thickBot="1" x14ac:dyDescent="0.35">
      <c r="A193" s="213" t="s">
        <v>985</v>
      </c>
      <c r="B193" s="201"/>
      <c r="C193" s="200"/>
      <c r="D193" s="202"/>
      <c r="E193" s="206"/>
      <c r="F193" s="203"/>
      <c r="G193" s="206"/>
    </row>
    <row r="194" spans="1:15" ht="24" collapsed="1" thickBot="1" x14ac:dyDescent="0.35">
      <c r="A194" s="165" t="s">
        <v>1</v>
      </c>
      <c r="B194" s="166" t="s">
        <v>64</v>
      </c>
      <c r="C194" s="165">
        <f t="shared" ref="C194:C199" si="1">$C$165</f>
        <v>0</v>
      </c>
      <c r="D194" s="214" t="s">
        <v>24</v>
      </c>
      <c r="E194" s="215" t="s">
        <v>24</v>
      </c>
      <c r="F194" s="215" t="s">
        <v>24</v>
      </c>
      <c r="G194" s="215" t="s">
        <v>24</v>
      </c>
    </row>
    <row r="195" spans="1:15" ht="54" x14ac:dyDescent="0.3">
      <c r="A195" s="216" t="s">
        <v>989</v>
      </c>
      <c r="B195" s="217" t="s">
        <v>990</v>
      </c>
      <c r="C195" s="218">
        <f t="shared" si="1"/>
        <v>0</v>
      </c>
      <c r="D195" s="219" t="s">
        <v>991</v>
      </c>
      <c r="E195" s="220">
        <f>SUM(E196:E198)</f>
        <v>151</v>
      </c>
      <c r="F195" s="220">
        <f>SUM(F196:F198)</f>
        <v>3</v>
      </c>
      <c r="G195" s="220">
        <f>SUM(G196:G198)</f>
        <v>220.57216</v>
      </c>
    </row>
    <row r="196" spans="1:15" s="210" customFormat="1" x14ac:dyDescent="0.25">
      <c r="A196" s="221" t="s">
        <v>735</v>
      </c>
      <c r="B196" s="222" t="s">
        <v>992</v>
      </c>
      <c r="C196" s="185">
        <v>2019</v>
      </c>
      <c r="D196" s="223">
        <v>0.23</v>
      </c>
      <c r="E196" s="179">
        <v>43</v>
      </c>
      <c r="F196" s="179">
        <v>1</v>
      </c>
      <c r="G196" s="179">
        <v>46.037899999999993</v>
      </c>
      <c r="H196" s="209"/>
      <c r="I196" s="209"/>
      <c r="J196" s="209"/>
      <c r="K196" s="209"/>
      <c r="L196" s="209"/>
      <c r="M196" s="209"/>
      <c r="N196" s="209"/>
      <c r="O196" s="209"/>
    </row>
    <row r="197" spans="1:15" s="210" customFormat="1" x14ac:dyDescent="0.25">
      <c r="A197" s="221" t="s">
        <v>735</v>
      </c>
      <c r="B197" s="222" t="s">
        <v>993</v>
      </c>
      <c r="C197" s="185">
        <v>2019</v>
      </c>
      <c r="D197" s="223">
        <v>0.23</v>
      </c>
      <c r="E197" s="179">
        <v>61</v>
      </c>
      <c r="F197" s="179">
        <v>1</v>
      </c>
      <c r="G197" s="179">
        <v>109.2294</v>
      </c>
      <c r="H197" s="209"/>
      <c r="I197" s="209"/>
      <c r="J197" s="209"/>
      <c r="K197" s="209"/>
      <c r="L197" s="209"/>
      <c r="M197" s="209"/>
      <c r="N197" s="209"/>
      <c r="O197" s="209"/>
    </row>
    <row r="198" spans="1:15" s="210" customFormat="1" ht="16.2" thickBot="1" x14ac:dyDescent="0.3">
      <c r="A198" s="224" t="s">
        <v>735</v>
      </c>
      <c r="B198" s="225" t="s">
        <v>994</v>
      </c>
      <c r="C198" s="226">
        <v>2019</v>
      </c>
      <c r="D198" s="227">
        <v>0.23</v>
      </c>
      <c r="E198" s="193">
        <v>47</v>
      </c>
      <c r="F198" s="193">
        <v>1</v>
      </c>
      <c r="G198" s="193">
        <v>65.304860000000005</v>
      </c>
      <c r="H198" s="209"/>
      <c r="I198" s="209"/>
      <c r="J198" s="209"/>
      <c r="K198" s="209"/>
      <c r="L198" s="209"/>
      <c r="M198" s="209"/>
      <c r="N198" s="209"/>
      <c r="O198" s="209"/>
    </row>
    <row r="199" spans="1:15" ht="54.6" hidden="1" outlineLevel="1" thickBot="1" x14ac:dyDescent="0.35">
      <c r="A199" s="195" t="s">
        <v>989</v>
      </c>
      <c r="B199" s="196" t="s">
        <v>990</v>
      </c>
      <c r="C199" s="195">
        <f t="shared" si="1"/>
        <v>0</v>
      </c>
      <c r="D199" s="228" t="s">
        <v>995</v>
      </c>
      <c r="E199" s="199">
        <f>SUM(E200:E201)</f>
        <v>0</v>
      </c>
      <c r="F199" s="199">
        <f>SUM(F200:F201)</f>
        <v>0</v>
      </c>
      <c r="G199" s="199">
        <f>SUM(G200:G201)</f>
        <v>0</v>
      </c>
    </row>
    <row r="200" spans="1:15" ht="16.2" hidden="1" outlineLevel="1" thickBot="1" x14ac:dyDescent="0.35">
      <c r="A200" s="200" t="s">
        <v>989</v>
      </c>
      <c r="B200" s="201"/>
      <c r="C200" s="200"/>
      <c r="D200" s="229"/>
      <c r="E200" s="203"/>
      <c r="F200" s="203"/>
      <c r="G200" s="206"/>
    </row>
    <row r="201" spans="1:15" ht="16.2" hidden="1" outlineLevel="1" thickBot="1" x14ac:dyDescent="0.35">
      <c r="A201" s="176" t="s">
        <v>989</v>
      </c>
      <c r="B201" s="177"/>
      <c r="C201" s="176"/>
      <c r="D201" s="223"/>
      <c r="E201" s="179"/>
      <c r="F201" s="182"/>
      <c r="G201" s="208"/>
    </row>
    <row r="202" spans="1:15" ht="54.6" collapsed="1" thickBot="1" x14ac:dyDescent="0.35">
      <c r="A202" s="230" t="s">
        <v>739</v>
      </c>
      <c r="B202" s="231" t="s">
        <v>740</v>
      </c>
      <c r="C202" s="232">
        <v>2019</v>
      </c>
      <c r="D202" s="233" t="s">
        <v>459</v>
      </c>
      <c r="E202" s="199">
        <f>SUM(E203:E214)</f>
        <v>963</v>
      </c>
      <c r="F202" s="199">
        <f>SUM(F203:F214)</f>
        <v>44</v>
      </c>
      <c r="G202" s="199">
        <f>SUM(G203:G214)</f>
        <v>936.29782069841792</v>
      </c>
      <c r="H202" s="187"/>
      <c r="I202" s="187"/>
      <c r="J202" s="187"/>
      <c r="K202" s="187"/>
      <c r="L202" s="187"/>
      <c r="M202" s="187"/>
      <c r="N202" s="187"/>
      <c r="O202" s="187"/>
    </row>
    <row r="203" spans="1:15" x14ac:dyDescent="0.3">
      <c r="A203" s="235" t="s">
        <v>739</v>
      </c>
      <c r="B203" s="236" t="s">
        <v>996</v>
      </c>
      <c r="C203" s="237">
        <v>2019</v>
      </c>
      <c r="D203" s="238">
        <v>0.23</v>
      </c>
      <c r="E203" s="203">
        <v>103</v>
      </c>
      <c r="F203" s="203">
        <v>1</v>
      </c>
      <c r="G203" s="203">
        <v>83.246140000000025</v>
      </c>
      <c r="H203" s="187"/>
      <c r="I203" s="187"/>
      <c r="J203" s="187"/>
      <c r="K203" s="187"/>
      <c r="L203" s="187"/>
      <c r="M203" s="187"/>
      <c r="N203" s="187"/>
      <c r="O203" s="187"/>
    </row>
    <row r="204" spans="1:15" x14ac:dyDescent="0.3">
      <c r="A204" s="239" t="s">
        <v>739</v>
      </c>
      <c r="B204" s="222" t="s">
        <v>819</v>
      </c>
      <c r="C204" s="185">
        <v>2019</v>
      </c>
      <c r="D204" s="223">
        <v>0.23</v>
      </c>
      <c r="E204" s="179">
        <v>79</v>
      </c>
      <c r="F204" s="179">
        <v>1</v>
      </c>
      <c r="G204" s="179">
        <v>57.764875914634146</v>
      </c>
      <c r="H204" s="187"/>
      <c r="I204" s="187"/>
      <c r="J204" s="187"/>
      <c r="K204" s="187"/>
      <c r="L204" s="187"/>
      <c r="M204" s="187"/>
      <c r="N204" s="187"/>
      <c r="O204" s="187"/>
    </row>
    <row r="205" spans="1:15" x14ac:dyDescent="0.3">
      <c r="A205" s="239" t="s">
        <v>739</v>
      </c>
      <c r="B205" s="222" t="s">
        <v>997</v>
      </c>
      <c r="C205" s="185">
        <v>2019</v>
      </c>
      <c r="D205" s="223">
        <v>0.23</v>
      </c>
      <c r="E205" s="179">
        <v>76</v>
      </c>
      <c r="F205" s="179">
        <v>1</v>
      </c>
      <c r="G205" s="179">
        <v>78.815190000000001</v>
      </c>
      <c r="H205" s="187"/>
      <c r="I205" s="187"/>
      <c r="J205" s="187"/>
      <c r="K205" s="187"/>
      <c r="L205" s="187"/>
      <c r="M205" s="187"/>
      <c r="N205" s="187"/>
      <c r="O205" s="187"/>
    </row>
    <row r="206" spans="1:15" x14ac:dyDescent="0.3">
      <c r="A206" s="239" t="s">
        <v>739</v>
      </c>
      <c r="B206" s="222" t="s">
        <v>818</v>
      </c>
      <c r="C206" s="185">
        <v>2019</v>
      </c>
      <c r="D206" s="223">
        <v>0.23</v>
      </c>
      <c r="E206" s="179">
        <v>45</v>
      </c>
      <c r="F206" s="179">
        <v>1</v>
      </c>
      <c r="G206" s="179">
        <v>34.254308783783785</v>
      </c>
      <c r="H206" s="187"/>
      <c r="I206" s="187"/>
      <c r="J206" s="187"/>
      <c r="K206" s="187"/>
      <c r="L206" s="187"/>
      <c r="M206" s="187"/>
      <c r="N206" s="187"/>
      <c r="O206" s="187"/>
    </row>
    <row r="207" spans="1:15" x14ac:dyDescent="0.3">
      <c r="A207" s="239" t="s">
        <v>739</v>
      </c>
      <c r="B207" s="222" t="s">
        <v>998</v>
      </c>
      <c r="C207" s="185">
        <v>2019</v>
      </c>
      <c r="D207" s="223">
        <v>0.23</v>
      </c>
      <c r="E207" s="179">
        <v>59</v>
      </c>
      <c r="F207" s="179">
        <v>1</v>
      </c>
      <c r="G207" s="179">
        <v>65.25703</v>
      </c>
      <c r="H207" s="187"/>
      <c r="I207" s="187"/>
      <c r="J207" s="187"/>
      <c r="K207" s="187"/>
      <c r="L207" s="187"/>
      <c r="M207" s="187"/>
      <c r="N207" s="187"/>
      <c r="O207" s="187"/>
    </row>
    <row r="208" spans="1:15" x14ac:dyDescent="0.3">
      <c r="A208" s="239" t="s">
        <v>739</v>
      </c>
      <c r="B208" s="222" t="s">
        <v>817</v>
      </c>
      <c r="C208" s="185">
        <v>2019</v>
      </c>
      <c r="D208" s="223">
        <v>0.23</v>
      </c>
      <c r="E208" s="179">
        <v>70</v>
      </c>
      <c r="F208" s="179">
        <v>1</v>
      </c>
      <c r="G208" s="179">
        <v>60.961905999999999</v>
      </c>
      <c r="H208" s="187"/>
      <c r="I208" s="187"/>
      <c r="J208" s="187"/>
      <c r="K208" s="187"/>
      <c r="L208" s="187"/>
      <c r="M208" s="187"/>
      <c r="N208" s="187"/>
      <c r="O208" s="187"/>
    </row>
    <row r="209" spans="1:15" x14ac:dyDescent="0.3">
      <c r="A209" s="239" t="s">
        <v>739</v>
      </c>
      <c r="B209" s="222" t="s">
        <v>999</v>
      </c>
      <c r="C209" s="185">
        <v>2019</v>
      </c>
      <c r="D209" s="223">
        <v>0.23</v>
      </c>
      <c r="E209" s="179">
        <v>82</v>
      </c>
      <c r="F209" s="179">
        <v>1</v>
      </c>
      <c r="G209" s="179">
        <v>81.800089999999997</v>
      </c>
      <c r="H209" s="187"/>
      <c r="I209" s="187"/>
      <c r="J209" s="187"/>
      <c r="K209" s="187"/>
      <c r="L209" s="187"/>
      <c r="M209" s="187"/>
      <c r="N209" s="187"/>
      <c r="O209" s="187"/>
    </row>
    <row r="210" spans="1:15" x14ac:dyDescent="0.3">
      <c r="A210" s="239" t="s">
        <v>739</v>
      </c>
      <c r="B210" s="222" t="s">
        <v>1000</v>
      </c>
      <c r="C210" s="185">
        <v>2019</v>
      </c>
      <c r="D210" s="223">
        <v>0.4</v>
      </c>
      <c r="E210" s="179">
        <v>182</v>
      </c>
      <c r="F210" s="179">
        <v>15</v>
      </c>
      <c r="G210" s="179">
        <v>110.12262999999999</v>
      </c>
      <c r="H210" s="187"/>
      <c r="I210" s="187"/>
      <c r="J210" s="187"/>
      <c r="K210" s="187"/>
      <c r="L210" s="187"/>
      <c r="M210" s="187"/>
      <c r="N210" s="187"/>
      <c r="O210" s="187"/>
    </row>
    <row r="211" spans="1:15" x14ac:dyDescent="0.3">
      <c r="A211" s="239" t="s">
        <v>739</v>
      </c>
      <c r="B211" s="222" t="s">
        <v>1001</v>
      </c>
      <c r="C211" s="185">
        <v>2019</v>
      </c>
      <c r="D211" s="223">
        <v>0.23</v>
      </c>
      <c r="E211" s="179">
        <v>43</v>
      </c>
      <c r="F211" s="179">
        <v>5</v>
      </c>
      <c r="G211" s="179">
        <v>108.75279</v>
      </c>
      <c r="H211" s="187"/>
      <c r="I211" s="187"/>
      <c r="J211" s="187"/>
      <c r="K211" s="187"/>
      <c r="L211" s="187"/>
      <c r="M211" s="187"/>
      <c r="N211" s="187"/>
      <c r="O211" s="187"/>
    </row>
    <row r="212" spans="1:15" x14ac:dyDescent="0.3">
      <c r="A212" s="239" t="s">
        <v>739</v>
      </c>
      <c r="B212" s="222" t="s">
        <v>1002</v>
      </c>
      <c r="C212" s="185">
        <v>2019</v>
      </c>
      <c r="D212" s="223">
        <v>0.23</v>
      </c>
      <c r="E212" s="179">
        <v>73</v>
      </c>
      <c r="F212" s="179">
        <v>1</v>
      </c>
      <c r="G212" s="179">
        <v>59.250099999999996</v>
      </c>
      <c r="H212" s="187"/>
      <c r="I212" s="187"/>
      <c r="J212" s="187"/>
      <c r="K212" s="187"/>
      <c r="L212" s="187"/>
      <c r="M212" s="187"/>
      <c r="N212" s="187"/>
      <c r="O212" s="187"/>
    </row>
    <row r="213" spans="1:15" x14ac:dyDescent="0.3">
      <c r="A213" s="239" t="s">
        <v>739</v>
      </c>
      <c r="B213" s="222" t="s">
        <v>1003</v>
      </c>
      <c r="C213" s="185">
        <v>2019</v>
      </c>
      <c r="D213" s="223">
        <v>0.23</v>
      </c>
      <c r="E213" s="179">
        <v>90</v>
      </c>
      <c r="F213" s="179">
        <v>1</v>
      </c>
      <c r="G213" s="179">
        <v>90.470650000000006</v>
      </c>
      <c r="H213" s="187"/>
      <c r="I213" s="187"/>
      <c r="J213" s="187"/>
      <c r="K213" s="187"/>
      <c r="L213" s="187"/>
      <c r="M213" s="187"/>
      <c r="N213" s="187"/>
      <c r="O213" s="187"/>
    </row>
    <row r="214" spans="1:15" ht="16.2" thickBot="1" x14ac:dyDescent="0.35">
      <c r="A214" s="240" t="s">
        <v>739</v>
      </c>
      <c r="B214" s="241" t="s">
        <v>1004</v>
      </c>
      <c r="C214" s="191">
        <v>2019</v>
      </c>
      <c r="D214" s="227">
        <v>0.4</v>
      </c>
      <c r="E214" s="193">
        <v>61</v>
      </c>
      <c r="F214" s="193">
        <v>15</v>
      </c>
      <c r="G214" s="193">
        <v>105.60211000000001</v>
      </c>
      <c r="H214" s="187"/>
      <c r="I214" s="187"/>
      <c r="J214" s="187"/>
      <c r="K214" s="187"/>
      <c r="L214" s="187"/>
      <c r="M214" s="187"/>
      <c r="N214" s="187"/>
      <c r="O214" s="187"/>
    </row>
    <row r="215" spans="1:15" ht="54.6" hidden="1" outlineLevel="1" thickBot="1" x14ac:dyDescent="0.35">
      <c r="A215" s="195" t="s">
        <v>1005</v>
      </c>
      <c r="B215" s="196" t="s">
        <v>1006</v>
      </c>
      <c r="C215" s="195">
        <v>2019</v>
      </c>
      <c r="D215" s="242">
        <v>0.4</v>
      </c>
      <c r="E215" s="199">
        <f>E216</f>
        <v>0</v>
      </c>
      <c r="F215" s="199">
        <f>F216</f>
        <v>0</v>
      </c>
      <c r="G215" s="199">
        <f>G216</f>
        <v>0</v>
      </c>
    </row>
    <row r="216" spans="1:15" ht="16.2" hidden="1" outlineLevel="1" thickBot="1" x14ac:dyDescent="0.35">
      <c r="A216" s="243" t="s">
        <v>1005</v>
      </c>
      <c r="B216" s="244"/>
      <c r="C216" s="243"/>
      <c r="D216" s="245"/>
      <c r="E216" s="246"/>
      <c r="F216" s="246"/>
      <c r="G216" s="247"/>
    </row>
    <row r="217" spans="1:15" s="210" customFormat="1" ht="54.6" collapsed="1" thickBot="1" x14ac:dyDescent="0.3">
      <c r="A217" s="249" t="s">
        <v>751</v>
      </c>
      <c r="B217" s="250" t="s">
        <v>752</v>
      </c>
      <c r="C217" s="234">
        <v>2019</v>
      </c>
      <c r="D217" s="234">
        <v>0.4</v>
      </c>
      <c r="E217" s="199">
        <f>SUM(E218:E219)</f>
        <v>914</v>
      </c>
      <c r="F217" s="199">
        <f>SUM(F218:F219)</f>
        <v>80</v>
      </c>
      <c r="G217" s="199">
        <f>SUM(G218:G219)</f>
        <v>1400.6593870000002</v>
      </c>
      <c r="H217" s="209"/>
      <c r="I217" s="209"/>
      <c r="J217" s="209"/>
      <c r="K217" s="209"/>
      <c r="L217" s="209"/>
      <c r="M217" s="209"/>
      <c r="N217" s="209"/>
      <c r="O217" s="209"/>
    </row>
    <row r="218" spans="1:15" s="210" customFormat="1" x14ac:dyDescent="0.25">
      <c r="A218" s="251" t="s">
        <v>751</v>
      </c>
      <c r="B218" s="252" t="s">
        <v>1007</v>
      </c>
      <c r="C218" s="207">
        <v>2019</v>
      </c>
      <c r="D218" s="207">
        <v>0.4</v>
      </c>
      <c r="E218" s="203">
        <v>209</v>
      </c>
      <c r="F218" s="203">
        <v>40</v>
      </c>
      <c r="G218" s="203">
        <v>182.13865999999999</v>
      </c>
      <c r="H218" s="209"/>
      <c r="I218" s="209"/>
      <c r="J218" s="209"/>
      <c r="K218" s="209"/>
      <c r="L218" s="209"/>
      <c r="M218" s="209"/>
      <c r="N218" s="209"/>
      <c r="O218" s="209"/>
    </row>
    <row r="219" spans="1:15" s="210" customFormat="1" ht="16.2" thickBot="1" x14ac:dyDescent="0.3">
      <c r="A219" s="253" t="s">
        <v>751</v>
      </c>
      <c r="B219" s="254" t="s">
        <v>1008</v>
      </c>
      <c r="C219" s="255">
        <v>2019</v>
      </c>
      <c r="D219" s="255">
        <v>0.4</v>
      </c>
      <c r="E219" s="256">
        <v>705</v>
      </c>
      <c r="F219" s="256">
        <v>40</v>
      </c>
      <c r="G219" s="256">
        <v>1218.5207270000001</v>
      </c>
      <c r="H219" s="209"/>
      <c r="I219" s="209"/>
      <c r="J219" s="209"/>
      <c r="K219" s="209"/>
      <c r="L219" s="209"/>
      <c r="M219" s="209"/>
      <c r="N219" s="209"/>
      <c r="O219" s="209"/>
    </row>
    <row r="220" spans="1:15" ht="54.6" hidden="1" outlineLevel="1" thickBot="1" x14ac:dyDescent="0.35">
      <c r="A220" s="195" t="s">
        <v>1009</v>
      </c>
      <c r="B220" s="196" t="s">
        <v>1010</v>
      </c>
      <c r="C220" s="195">
        <f>$C$165</f>
        <v>0</v>
      </c>
      <c r="D220" s="242">
        <v>6</v>
      </c>
      <c r="E220" s="199">
        <f>E221+E222</f>
        <v>0</v>
      </c>
      <c r="F220" s="199">
        <f>F221+F222</f>
        <v>0</v>
      </c>
      <c r="G220" s="199">
        <f>G221+G222</f>
        <v>0</v>
      </c>
    </row>
    <row r="221" spans="1:15" ht="16.2" hidden="1" outlineLevel="1" thickBot="1" x14ac:dyDescent="0.35">
      <c r="A221" s="200" t="s">
        <v>1009</v>
      </c>
      <c r="B221" s="201"/>
      <c r="C221" s="200"/>
      <c r="D221" s="229"/>
      <c r="E221" s="203"/>
      <c r="F221" s="203"/>
      <c r="G221" s="206"/>
    </row>
    <row r="222" spans="1:15" ht="16.2" hidden="1" outlineLevel="1" thickBot="1" x14ac:dyDescent="0.35">
      <c r="A222" s="181" t="s">
        <v>1009</v>
      </c>
      <c r="B222" s="204"/>
      <c r="C222" s="181"/>
      <c r="D222" s="257"/>
      <c r="E222" s="193"/>
      <c r="F222" s="193"/>
      <c r="G222" s="211"/>
    </row>
    <row r="223" spans="1:15" s="210" customFormat="1" ht="54.6" collapsed="1" thickBot="1" x14ac:dyDescent="0.3">
      <c r="A223" s="249" t="s">
        <v>757</v>
      </c>
      <c r="B223" s="250" t="s">
        <v>758</v>
      </c>
      <c r="C223" s="234">
        <v>2019</v>
      </c>
      <c r="D223" s="234">
        <v>0.4</v>
      </c>
      <c r="E223" s="199">
        <f>SUM(E224:E241)</f>
        <v>4242</v>
      </c>
      <c r="F223" s="199">
        <f>SUM(F224:F241)</f>
        <v>1697.8</v>
      </c>
      <c r="G223" s="199">
        <f>SUM(G224:G241)</f>
        <v>6611.5255752916755</v>
      </c>
      <c r="H223" s="209"/>
      <c r="I223" s="209"/>
      <c r="J223" s="209"/>
      <c r="K223" s="209"/>
      <c r="L223" s="209"/>
      <c r="M223" s="209"/>
      <c r="N223" s="209"/>
      <c r="O223" s="209"/>
    </row>
    <row r="224" spans="1:15" s="210" customFormat="1" x14ac:dyDescent="0.25">
      <c r="A224" s="251" t="s">
        <v>757</v>
      </c>
      <c r="B224" s="252" t="s">
        <v>824</v>
      </c>
      <c r="C224" s="207">
        <v>2019</v>
      </c>
      <c r="D224" s="207">
        <v>0.4</v>
      </c>
      <c r="E224" s="203">
        <v>72</v>
      </c>
      <c r="F224" s="203">
        <v>10</v>
      </c>
      <c r="G224" s="203">
        <v>107.45486058823528</v>
      </c>
      <c r="H224" s="209"/>
      <c r="I224" s="209"/>
      <c r="J224" s="209"/>
      <c r="K224" s="209"/>
      <c r="L224" s="209"/>
      <c r="M224" s="209"/>
      <c r="N224" s="209"/>
      <c r="O224" s="209"/>
    </row>
    <row r="225" spans="1:15" s="210" customFormat="1" x14ac:dyDescent="0.25">
      <c r="A225" s="186" t="s">
        <v>757</v>
      </c>
      <c r="B225" s="258" t="s">
        <v>1011</v>
      </c>
      <c r="C225" s="182">
        <v>2019</v>
      </c>
      <c r="D225" s="182">
        <v>0.4</v>
      </c>
      <c r="E225" s="179">
        <v>168</v>
      </c>
      <c r="F225" s="179">
        <v>15</v>
      </c>
      <c r="G225" s="179">
        <v>327.53693999999996</v>
      </c>
      <c r="H225" s="209"/>
      <c r="I225" s="209"/>
      <c r="J225" s="209"/>
      <c r="K225" s="209"/>
      <c r="L225" s="209"/>
      <c r="M225" s="209"/>
      <c r="N225" s="209"/>
      <c r="O225" s="209"/>
    </row>
    <row r="226" spans="1:15" s="210" customFormat="1" x14ac:dyDescent="0.25">
      <c r="A226" s="186" t="s">
        <v>757</v>
      </c>
      <c r="B226" s="258" t="s">
        <v>1012</v>
      </c>
      <c r="C226" s="182">
        <v>2019</v>
      </c>
      <c r="D226" s="182">
        <v>0.4</v>
      </c>
      <c r="E226" s="179">
        <v>323</v>
      </c>
      <c r="F226" s="179">
        <v>145</v>
      </c>
      <c r="G226" s="179">
        <v>521.5790757380953</v>
      </c>
      <c r="H226" s="209"/>
      <c r="I226" s="209"/>
      <c r="J226" s="209"/>
      <c r="K226" s="209"/>
      <c r="L226" s="209"/>
      <c r="M226" s="209"/>
      <c r="N226" s="209"/>
      <c r="O226" s="209"/>
    </row>
    <row r="227" spans="1:15" s="210" customFormat="1" x14ac:dyDescent="0.25">
      <c r="A227" s="186" t="s">
        <v>757</v>
      </c>
      <c r="B227" s="258" t="s">
        <v>1013</v>
      </c>
      <c r="C227" s="182">
        <v>2019</v>
      </c>
      <c r="D227" s="182">
        <v>0.4</v>
      </c>
      <c r="E227" s="179">
        <v>255</v>
      </c>
      <c r="F227" s="179">
        <v>150</v>
      </c>
      <c r="G227" s="179">
        <v>226.76434</v>
      </c>
      <c r="H227" s="209"/>
      <c r="I227" s="209"/>
      <c r="J227" s="209"/>
      <c r="K227" s="209"/>
      <c r="L227" s="209"/>
      <c r="M227" s="209"/>
      <c r="N227" s="209"/>
      <c r="O227" s="209"/>
    </row>
    <row r="228" spans="1:15" s="210" customFormat="1" x14ac:dyDescent="0.25">
      <c r="A228" s="186" t="s">
        <v>757</v>
      </c>
      <c r="B228" s="258" t="s">
        <v>1014</v>
      </c>
      <c r="C228" s="182">
        <v>2019</v>
      </c>
      <c r="D228" s="182">
        <v>0.4</v>
      </c>
      <c r="E228" s="179">
        <v>272</v>
      </c>
      <c r="F228" s="179">
        <v>150</v>
      </c>
      <c r="G228" s="179">
        <v>194.47827093333333</v>
      </c>
      <c r="H228" s="209"/>
      <c r="I228" s="209"/>
      <c r="J228" s="209"/>
      <c r="K228" s="209"/>
      <c r="L228" s="209"/>
      <c r="M228" s="209"/>
      <c r="N228" s="209"/>
      <c r="O228" s="209"/>
    </row>
    <row r="229" spans="1:15" s="210" customFormat="1" x14ac:dyDescent="0.25">
      <c r="A229" s="186" t="s">
        <v>757</v>
      </c>
      <c r="B229" s="258" t="s">
        <v>1015</v>
      </c>
      <c r="C229" s="182">
        <v>2019</v>
      </c>
      <c r="D229" s="182">
        <v>0.4</v>
      </c>
      <c r="E229" s="179">
        <v>141</v>
      </c>
      <c r="F229" s="179">
        <v>94</v>
      </c>
      <c r="G229" s="179">
        <v>186.45000000000002</v>
      </c>
      <c r="H229" s="209"/>
      <c r="I229" s="209"/>
      <c r="J229" s="209"/>
      <c r="K229" s="209"/>
      <c r="L229" s="209"/>
      <c r="M229" s="209"/>
      <c r="N229" s="209"/>
      <c r="O229" s="209"/>
    </row>
    <row r="230" spans="1:15" s="210" customFormat="1" x14ac:dyDescent="0.25">
      <c r="A230" s="186" t="s">
        <v>757</v>
      </c>
      <c r="B230" s="258" t="s">
        <v>1016</v>
      </c>
      <c r="C230" s="182">
        <v>2019</v>
      </c>
      <c r="D230" s="182">
        <v>0.4</v>
      </c>
      <c r="E230" s="179">
        <v>451</v>
      </c>
      <c r="F230" s="179">
        <v>150</v>
      </c>
      <c r="G230" s="179">
        <v>761.80709999999999</v>
      </c>
      <c r="H230" s="209"/>
      <c r="I230" s="209"/>
      <c r="J230" s="209"/>
      <c r="K230" s="209"/>
      <c r="L230" s="209"/>
      <c r="M230" s="209"/>
      <c r="N230" s="209"/>
      <c r="O230" s="209"/>
    </row>
    <row r="231" spans="1:15" s="210" customFormat="1" x14ac:dyDescent="0.25">
      <c r="A231" s="186" t="s">
        <v>757</v>
      </c>
      <c r="B231" s="258" t="s">
        <v>975</v>
      </c>
      <c r="C231" s="182">
        <v>2019</v>
      </c>
      <c r="D231" s="182">
        <v>0.4</v>
      </c>
      <c r="E231" s="179">
        <v>336</v>
      </c>
      <c r="F231" s="179">
        <v>78</v>
      </c>
      <c r="G231" s="179">
        <v>488.46382287837838</v>
      </c>
      <c r="H231" s="209"/>
      <c r="I231" s="209"/>
      <c r="J231" s="209"/>
      <c r="K231" s="209"/>
      <c r="L231" s="209"/>
      <c r="M231" s="209"/>
      <c r="N231" s="209"/>
      <c r="O231" s="209"/>
    </row>
    <row r="232" spans="1:15" s="210" customFormat="1" x14ac:dyDescent="0.25">
      <c r="A232" s="186" t="s">
        <v>757</v>
      </c>
      <c r="B232" s="258" t="s">
        <v>905</v>
      </c>
      <c r="C232" s="182">
        <v>2019</v>
      </c>
      <c r="D232" s="182">
        <v>0.4</v>
      </c>
      <c r="E232" s="179">
        <v>201</v>
      </c>
      <c r="F232" s="179">
        <v>100</v>
      </c>
      <c r="G232" s="179">
        <v>303.18076999999994</v>
      </c>
      <c r="H232" s="209"/>
      <c r="I232" s="209"/>
      <c r="J232" s="209"/>
      <c r="K232" s="209"/>
      <c r="L232" s="209"/>
      <c r="M232" s="209"/>
      <c r="N232" s="209"/>
      <c r="O232" s="209"/>
    </row>
    <row r="233" spans="1:15" s="210" customFormat="1" x14ac:dyDescent="0.25">
      <c r="A233" s="186" t="s">
        <v>757</v>
      </c>
      <c r="B233" s="258" t="s">
        <v>1017</v>
      </c>
      <c r="C233" s="182">
        <v>2019</v>
      </c>
      <c r="D233" s="182">
        <v>0.4</v>
      </c>
      <c r="E233" s="179">
        <v>110</v>
      </c>
      <c r="F233" s="179">
        <v>110</v>
      </c>
      <c r="G233" s="179">
        <v>153.43</v>
      </c>
      <c r="H233" s="209"/>
      <c r="I233" s="209"/>
      <c r="J233" s="209"/>
      <c r="K233" s="209"/>
      <c r="L233" s="209"/>
      <c r="M233" s="209"/>
      <c r="N233" s="209"/>
      <c r="O233" s="209"/>
    </row>
    <row r="234" spans="1:15" s="210" customFormat="1" x14ac:dyDescent="0.25">
      <c r="A234" s="186" t="s">
        <v>757</v>
      </c>
      <c r="B234" s="258" t="s">
        <v>1018</v>
      </c>
      <c r="C234" s="182">
        <v>2019</v>
      </c>
      <c r="D234" s="182">
        <v>0.4</v>
      </c>
      <c r="E234" s="179">
        <v>166</v>
      </c>
      <c r="F234" s="179">
        <v>54</v>
      </c>
      <c r="G234" s="179">
        <v>308.69058000000001</v>
      </c>
      <c r="H234" s="209"/>
      <c r="I234" s="209"/>
      <c r="J234" s="209"/>
      <c r="K234" s="209"/>
      <c r="L234" s="209"/>
      <c r="M234" s="209"/>
      <c r="N234" s="209"/>
      <c r="O234" s="209"/>
    </row>
    <row r="235" spans="1:15" s="210" customFormat="1" x14ac:dyDescent="0.25">
      <c r="A235" s="186" t="s">
        <v>757</v>
      </c>
      <c r="B235" s="258" t="s">
        <v>1019</v>
      </c>
      <c r="C235" s="182">
        <v>2019</v>
      </c>
      <c r="D235" s="182">
        <v>0.4</v>
      </c>
      <c r="E235" s="179">
        <v>102</v>
      </c>
      <c r="F235" s="179">
        <v>100</v>
      </c>
      <c r="G235" s="179">
        <v>299.52109000000002</v>
      </c>
      <c r="H235" s="209"/>
      <c r="I235" s="209"/>
      <c r="J235" s="209"/>
      <c r="K235" s="209"/>
      <c r="L235" s="209"/>
      <c r="M235" s="209"/>
      <c r="N235" s="209"/>
      <c r="O235" s="209"/>
    </row>
    <row r="236" spans="1:15" s="210" customFormat="1" x14ac:dyDescent="0.25">
      <c r="A236" s="186" t="s">
        <v>757</v>
      </c>
      <c r="B236" s="258" t="s">
        <v>1020</v>
      </c>
      <c r="C236" s="182">
        <v>2019</v>
      </c>
      <c r="D236" s="182">
        <v>0.4</v>
      </c>
      <c r="E236" s="179">
        <v>593</v>
      </c>
      <c r="F236" s="179">
        <v>95</v>
      </c>
      <c r="G236" s="179">
        <v>1158.7620884685507</v>
      </c>
      <c r="H236" s="209"/>
      <c r="I236" s="209"/>
      <c r="J236" s="209"/>
      <c r="K236" s="209"/>
      <c r="L236" s="209"/>
      <c r="M236" s="209"/>
      <c r="N236" s="209"/>
      <c r="O236" s="209"/>
    </row>
    <row r="237" spans="1:15" s="210" customFormat="1" x14ac:dyDescent="0.25">
      <c r="A237" s="186" t="s">
        <v>757</v>
      </c>
      <c r="B237" s="258" t="s">
        <v>1021</v>
      </c>
      <c r="C237" s="182">
        <v>2019</v>
      </c>
      <c r="D237" s="182">
        <v>0.4</v>
      </c>
      <c r="E237" s="179">
        <v>96</v>
      </c>
      <c r="F237" s="179">
        <v>143.80000000000001</v>
      </c>
      <c r="G237" s="179">
        <v>219.26885000000001</v>
      </c>
      <c r="H237" s="209"/>
      <c r="I237" s="209"/>
      <c r="J237" s="209"/>
      <c r="K237" s="209"/>
      <c r="L237" s="209"/>
      <c r="M237" s="209"/>
      <c r="N237" s="209"/>
      <c r="O237" s="209"/>
    </row>
    <row r="238" spans="1:15" s="210" customFormat="1" x14ac:dyDescent="0.25">
      <c r="A238" s="186" t="s">
        <v>757</v>
      </c>
      <c r="B238" s="258" t="s">
        <v>1022</v>
      </c>
      <c r="C238" s="182">
        <v>2019</v>
      </c>
      <c r="D238" s="182">
        <v>0.4</v>
      </c>
      <c r="E238" s="179">
        <v>62</v>
      </c>
      <c r="F238" s="179">
        <v>15</v>
      </c>
      <c r="G238" s="179">
        <v>100.41672</v>
      </c>
      <c r="H238" s="209"/>
      <c r="I238" s="209"/>
      <c r="J238" s="209"/>
      <c r="K238" s="209"/>
      <c r="L238" s="209"/>
      <c r="M238" s="209"/>
      <c r="N238" s="209"/>
      <c r="O238" s="209"/>
    </row>
    <row r="239" spans="1:15" s="210" customFormat="1" x14ac:dyDescent="0.25">
      <c r="A239" s="186" t="s">
        <v>757</v>
      </c>
      <c r="B239" s="258" t="s">
        <v>1023</v>
      </c>
      <c r="C239" s="182">
        <v>2019</v>
      </c>
      <c r="D239" s="182">
        <v>0.4</v>
      </c>
      <c r="E239" s="179">
        <v>56</v>
      </c>
      <c r="F239" s="179">
        <v>70</v>
      </c>
      <c r="G239" s="179">
        <v>96.147080000000003</v>
      </c>
      <c r="H239" s="209"/>
      <c r="I239" s="209"/>
      <c r="J239" s="209"/>
      <c r="K239" s="209"/>
      <c r="L239" s="209"/>
      <c r="M239" s="209"/>
      <c r="N239" s="209"/>
      <c r="O239" s="209"/>
    </row>
    <row r="240" spans="1:15" s="210" customFormat="1" x14ac:dyDescent="0.25">
      <c r="A240" s="186" t="s">
        <v>757</v>
      </c>
      <c r="B240" s="258" t="s">
        <v>1024</v>
      </c>
      <c r="C240" s="182">
        <v>2019</v>
      </c>
      <c r="D240" s="182">
        <v>0.4</v>
      </c>
      <c r="E240" s="179">
        <v>178</v>
      </c>
      <c r="F240" s="179">
        <v>168</v>
      </c>
      <c r="G240" s="179">
        <v>344.28563999999994</v>
      </c>
      <c r="H240" s="209"/>
      <c r="I240" s="209"/>
      <c r="J240" s="209"/>
      <c r="K240" s="209"/>
      <c r="L240" s="209"/>
      <c r="M240" s="209"/>
      <c r="N240" s="209"/>
      <c r="O240" s="209"/>
    </row>
    <row r="241" spans="1:15" s="210" customFormat="1" ht="16.2" thickBot="1" x14ac:dyDescent="0.3">
      <c r="A241" s="253" t="s">
        <v>757</v>
      </c>
      <c r="B241" s="254" t="s">
        <v>1025</v>
      </c>
      <c r="C241" s="255">
        <v>2019</v>
      </c>
      <c r="D241" s="255">
        <v>0.4</v>
      </c>
      <c r="E241" s="256">
        <v>660</v>
      </c>
      <c r="F241" s="256">
        <v>50</v>
      </c>
      <c r="G241" s="256">
        <v>813.28834668508284</v>
      </c>
      <c r="H241" s="209"/>
      <c r="I241" s="209"/>
      <c r="J241" s="209"/>
      <c r="K241" s="209"/>
      <c r="L241" s="209"/>
      <c r="M241" s="209"/>
      <c r="N241" s="209"/>
      <c r="O241" s="209"/>
    </row>
    <row r="242" spans="1:15" ht="54.6" thickBot="1" x14ac:dyDescent="0.35">
      <c r="A242" s="249" t="s">
        <v>777</v>
      </c>
      <c r="B242" s="250" t="s">
        <v>778</v>
      </c>
      <c r="C242" s="234">
        <v>2019</v>
      </c>
      <c r="D242" s="234">
        <v>0.4</v>
      </c>
      <c r="E242" s="199">
        <f>SUM(E243:E251)</f>
        <v>4258</v>
      </c>
      <c r="F242" s="199">
        <f>SUM(F243:F251)</f>
        <v>1061.25</v>
      </c>
      <c r="G242" s="199">
        <f>SUM(G243:G251)</f>
        <v>8015.1269731293323</v>
      </c>
      <c r="H242" s="187"/>
      <c r="I242" s="187"/>
      <c r="J242" s="187"/>
      <c r="K242" s="187"/>
      <c r="L242" s="187"/>
      <c r="M242" s="187"/>
      <c r="N242" s="187"/>
      <c r="O242" s="187"/>
    </row>
    <row r="243" spans="1:15" x14ac:dyDescent="0.3">
      <c r="A243" s="251" t="s">
        <v>777</v>
      </c>
      <c r="B243" s="252" t="s">
        <v>707</v>
      </c>
      <c r="C243" s="207">
        <v>2019</v>
      </c>
      <c r="D243" s="207">
        <v>0.4</v>
      </c>
      <c r="E243" s="203">
        <v>485</v>
      </c>
      <c r="F243" s="203">
        <v>40</v>
      </c>
      <c r="G243" s="203">
        <v>849.46128999999996</v>
      </c>
      <c r="H243" s="187"/>
      <c r="I243" s="187"/>
      <c r="J243" s="187"/>
      <c r="K243" s="187"/>
      <c r="L243" s="187"/>
      <c r="M243" s="187"/>
      <c r="N243" s="187"/>
      <c r="O243" s="187"/>
    </row>
    <row r="244" spans="1:15" x14ac:dyDescent="0.3">
      <c r="A244" s="186" t="s">
        <v>777</v>
      </c>
      <c r="B244" s="258" t="s">
        <v>1013</v>
      </c>
      <c r="C244" s="182">
        <v>2019</v>
      </c>
      <c r="D244" s="182">
        <v>0.4</v>
      </c>
      <c r="E244" s="179">
        <v>1264</v>
      </c>
      <c r="F244" s="179">
        <v>150</v>
      </c>
      <c r="G244" s="179">
        <v>2401.2245600000001</v>
      </c>
      <c r="H244" s="187"/>
      <c r="I244" s="187"/>
      <c r="J244" s="187"/>
      <c r="K244" s="187"/>
      <c r="L244" s="187"/>
      <c r="M244" s="187"/>
      <c r="N244" s="187"/>
      <c r="O244" s="187"/>
    </row>
    <row r="245" spans="1:15" x14ac:dyDescent="0.3">
      <c r="A245" s="186" t="s">
        <v>777</v>
      </c>
      <c r="B245" s="258" t="s">
        <v>1026</v>
      </c>
      <c r="C245" s="182">
        <v>2019</v>
      </c>
      <c r="D245" s="182">
        <v>0.4</v>
      </c>
      <c r="E245" s="179">
        <v>416</v>
      </c>
      <c r="F245" s="179">
        <v>150</v>
      </c>
      <c r="G245" s="179">
        <v>985.18184000000008</v>
      </c>
      <c r="H245" s="187"/>
      <c r="I245" s="187"/>
      <c r="J245" s="187"/>
      <c r="K245" s="187"/>
      <c r="L245" s="187"/>
      <c r="M245" s="187"/>
      <c r="N245" s="187"/>
      <c r="O245" s="187"/>
    </row>
    <row r="246" spans="1:15" x14ac:dyDescent="0.3">
      <c r="A246" s="186" t="s">
        <v>777</v>
      </c>
      <c r="B246" s="258" t="s">
        <v>1027</v>
      </c>
      <c r="C246" s="182">
        <v>2019</v>
      </c>
      <c r="D246" s="182">
        <v>0.4</v>
      </c>
      <c r="E246" s="179">
        <v>383</v>
      </c>
      <c r="F246" s="179">
        <v>131.5</v>
      </c>
      <c r="G246" s="179">
        <v>607.8362762911612</v>
      </c>
      <c r="H246" s="187"/>
      <c r="I246" s="187"/>
      <c r="J246" s="187"/>
      <c r="K246" s="187"/>
      <c r="L246" s="187"/>
      <c r="M246" s="187"/>
      <c r="N246" s="187"/>
      <c r="O246" s="187"/>
    </row>
    <row r="247" spans="1:15" x14ac:dyDescent="0.3">
      <c r="A247" s="186" t="s">
        <v>777</v>
      </c>
      <c r="B247" s="258" t="s">
        <v>1028</v>
      </c>
      <c r="C247" s="182">
        <v>2019</v>
      </c>
      <c r="D247" s="182">
        <v>0.4</v>
      </c>
      <c r="E247" s="179">
        <v>130</v>
      </c>
      <c r="F247" s="179">
        <v>160</v>
      </c>
      <c r="G247" s="179">
        <v>238.74584999999999</v>
      </c>
      <c r="H247" s="187"/>
      <c r="I247" s="187"/>
      <c r="J247" s="187"/>
      <c r="K247" s="187"/>
      <c r="L247" s="187"/>
      <c r="M247" s="187"/>
      <c r="N247" s="187"/>
      <c r="O247" s="187"/>
    </row>
    <row r="248" spans="1:15" x14ac:dyDescent="0.3">
      <c r="A248" s="186" t="s">
        <v>777</v>
      </c>
      <c r="B248" s="258" t="s">
        <v>1020</v>
      </c>
      <c r="C248" s="182">
        <v>2019</v>
      </c>
      <c r="D248" s="182">
        <v>0.4</v>
      </c>
      <c r="E248" s="179">
        <v>336</v>
      </c>
      <c r="F248" s="179">
        <v>95</v>
      </c>
      <c r="G248" s="179">
        <v>874.26039102096638</v>
      </c>
      <c r="H248" s="187"/>
      <c r="I248" s="187"/>
      <c r="J248" s="187"/>
      <c r="K248" s="187"/>
      <c r="L248" s="187"/>
      <c r="M248" s="187"/>
      <c r="N248" s="187"/>
      <c r="O248" s="187"/>
    </row>
    <row r="249" spans="1:15" x14ac:dyDescent="0.3">
      <c r="A249" s="186" t="s">
        <v>777</v>
      </c>
      <c r="B249" s="258" t="s">
        <v>1029</v>
      </c>
      <c r="C249" s="182">
        <v>2019</v>
      </c>
      <c r="D249" s="182">
        <v>0.4</v>
      </c>
      <c r="E249" s="179">
        <v>380</v>
      </c>
      <c r="F249" s="179">
        <v>118.75</v>
      </c>
      <c r="G249" s="179">
        <v>646.21</v>
      </c>
      <c r="H249" s="187"/>
      <c r="I249" s="187"/>
      <c r="J249" s="187"/>
      <c r="K249" s="187"/>
      <c r="L249" s="187"/>
      <c r="M249" s="187"/>
      <c r="N249" s="187"/>
      <c r="O249" s="187"/>
    </row>
    <row r="250" spans="1:15" ht="46.8" x14ac:dyDescent="0.3">
      <c r="A250" s="186" t="s">
        <v>777</v>
      </c>
      <c r="B250" s="258" t="s">
        <v>1030</v>
      </c>
      <c r="C250" s="182">
        <v>2019</v>
      </c>
      <c r="D250" s="182">
        <v>0.4</v>
      </c>
      <c r="E250" s="179">
        <v>717</v>
      </c>
      <c r="F250" s="179">
        <v>101</v>
      </c>
      <c r="G250" s="179">
        <v>1170.896217</v>
      </c>
      <c r="H250" s="187"/>
      <c r="I250" s="187"/>
      <c r="J250" s="187"/>
      <c r="K250" s="187"/>
      <c r="L250" s="187"/>
      <c r="M250" s="187"/>
      <c r="N250" s="187"/>
      <c r="O250" s="187"/>
    </row>
    <row r="251" spans="1:15" ht="16.2" thickBot="1" x14ac:dyDescent="0.35">
      <c r="A251" s="253" t="s">
        <v>777</v>
      </c>
      <c r="B251" s="254" t="s">
        <v>1031</v>
      </c>
      <c r="C251" s="255">
        <v>2019</v>
      </c>
      <c r="D251" s="255">
        <v>0.4</v>
      </c>
      <c r="E251" s="256">
        <v>147</v>
      </c>
      <c r="F251" s="256">
        <v>115</v>
      </c>
      <c r="G251" s="256">
        <v>241.31054881720436</v>
      </c>
      <c r="H251" s="187"/>
      <c r="I251" s="187"/>
      <c r="J251" s="187"/>
      <c r="K251" s="187"/>
      <c r="L251" s="187"/>
      <c r="M251" s="187"/>
      <c r="N251" s="187"/>
      <c r="O251" s="187"/>
    </row>
    <row r="252" spans="1:15" s="210" customFormat="1" ht="36.6" thickBot="1" x14ac:dyDescent="0.3">
      <c r="A252" s="249" t="s">
        <v>782</v>
      </c>
      <c r="B252" s="250" t="s">
        <v>783</v>
      </c>
      <c r="C252" s="234">
        <v>2019</v>
      </c>
      <c r="D252" s="234">
        <v>6</v>
      </c>
      <c r="E252" s="199">
        <f>E253</f>
        <v>28</v>
      </c>
      <c r="F252" s="199">
        <f>F253</f>
        <v>150</v>
      </c>
      <c r="G252" s="199">
        <f>G253</f>
        <v>144.64572166379946</v>
      </c>
      <c r="H252" s="209"/>
      <c r="I252" s="209"/>
      <c r="J252" s="209"/>
      <c r="K252" s="209"/>
      <c r="L252" s="209"/>
      <c r="M252" s="209"/>
      <c r="N252" s="209"/>
      <c r="O252" s="209"/>
    </row>
    <row r="253" spans="1:15" s="210" customFormat="1" ht="16.2" thickBot="1" x14ac:dyDescent="0.3">
      <c r="A253" s="248" t="s">
        <v>782</v>
      </c>
      <c r="B253" s="259" t="s">
        <v>1032</v>
      </c>
      <c r="C253" s="248">
        <v>2019</v>
      </c>
      <c r="D253" s="248">
        <v>6</v>
      </c>
      <c r="E253" s="246">
        <v>28</v>
      </c>
      <c r="F253" s="246">
        <v>150</v>
      </c>
      <c r="G253" s="246">
        <v>144.64572166379946</v>
      </c>
      <c r="H253" s="209"/>
      <c r="I253" s="209"/>
      <c r="J253" s="209"/>
      <c r="K253" s="209"/>
      <c r="L253" s="209"/>
      <c r="M253" s="209"/>
      <c r="N253" s="209"/>
      <c r="O253" s="209"/>
    </row>
    <row r="254" spans="1:15" s="210" customFormat="1" ht="36.6" thickBot="1" x14ac:dyDescent="0.3">
      <c r="A254" s="249" t="s">
        <v>785</v>
      </c>
      <c r="B254" s="250" t="s">
        <v>786</v>
      </c>
      <c r="C254" s="234">
        <v>2019</v>
      </c>
      <c r="D254" s="234">
        <v>6</v>
      </c>
      <c r="E254" s="199">
        <f>SUM(E255:E256)</f>
        <v>1434.8</v>
      </c>
      <c r="F254" s="199">
        <f>SUM(F255:F256)</f>
        <v>570</v>
      </c>
      <c r="G254" s="199">
        <f>SUM(G255:G256)</f>
        <v>2505.5291709071594</v>
      </c>
      <c r="H254" s="209"/>
      <c r="I254" s="209"/>
      <c r="J254" s="209"/>
      <c r="K254" s="209"/>
      <c r="L254" s="209"/>
      <c r="M254" s="209"/>
      <c r="N254" s="209"/>
      <c r="O254" s="209"/>
    </row>
    <row r="255" spans="1:15" s="210" customFormat="1" x14ac:dyDescent="0.25">
      <c r="A255" s="207" t="s">
        <v>785</v>
      </c>
      <c r="B255" s="252" t="s">
        <v>1032</v>
      </c>
      <c r="C255" s="207">
        <v>2019</v>
      </c>
      <c r="D255" s="207">
        <v>6</v>
      </c>
      <c r="E255" s="203">
        <v>402.8</v>
      </c>
      <c r="F255" s="203">
        <v>150</v>
      </c>
      <c r="G255" s="203">
        <v>604.86859379208647</v>
      </c>
      <c r="H255" s="209"/>
      <c r="I255" s="209"/>
      <c r="J255" s="209"/>
      <c r="K255" s="209"/>
      <c r="L255" s="209"/>
      <c r="M255" s="209"/>
      <c r="N255" s="209"/>
      <c r="O255" s="209"/>
    </row>
    <row r="256" spans="1:15" s="210" customFormat="1" ht="16.2" thickBot="1" x14ac:dyDescent="0.3">
      <c r="A256" s="194" t="s">
        <v>785</v>
      </c>
      <c r="B256" s="260" t="s">
        <v>1033</v>
      </c>
      <c r="C256" s="194">
        <v>2019</v>
      </c>
      <c r="D256" s="194">
        <v>6</v>
      </c>
      <c r="E256" s="193">
        <v>1032</v>
      </c>
      <c r="F256" s="193">
        <v>420</v>
      </c>
      <c r="G256" s="193">
        <v>1900.660577115073</v>
      </c>
      <c r="H256" s="209"/>
      <c r="I256" s="209"/>
      <c r="J256" s="209"/>
      <c r="K256" s="209"/>
      <c r="L256" s="209"/>
      <c r="M256" s="209"/>
      <c r="N256" s="209"/>
      <c r="O256" s="209"/>
    </row>
    <row r="257" spans="1:15" ht="36.6" hidden="1" outlineLevel="1" thickBot="1" x14ac:dyDescent="0.35">
      <c r="A257" s="195" t="s">
        <v>1034</v>
      </c>
      <c r="B257" s="196" t="s">
        <v>1035</v>
      </c>
      <c r="C257" s="195">
        <f>$C$165</f>
        <v>0</v>
      </c>
      <c r="D257" s="242">
        <v>6</v>
      </c>
      <c r="E257" s="199">
        <f>E258+E259</f>
        <v>0</v>
      </c>
      <c r="F257" s="199">
        <f>F258+F259</f>
        <v>0</v>
      </c>
      <c r="G257" s="199">
        <f>G258+G259</f>
        <v>0</v>
      </c>
    </row>
    <row r="258" spans="1:15" ht="16.2" hidden="1" outlineLevel="1" thickBot="1" x14ac:dyDescent="0.35">
      <c r="A258" s="200" t="s">
        <v>1034</v>
      </c>
      <c r="B258" s="201"/>
      <c r="C258" s="200"/>
      <c r="D258" s="229"/>
      <c r="E258" s="203"/>
      <c r="F258" s="203"/>
      <c r="G258" s="206"/>
    </row>
    <row r="259" spans="1:15" ht="16.2" hidden="1" outlineLevel="1" thickBot="1" x14ac:dyDescent="0.35">
      <c r="A259" s="181" t="s">
        <v>1034</v>
      </c>
      <c r="B259" s="204"/>
      <c r="C259" s="181"/>
      <c r="D259" s="257"/>
      <c r="E259" s="193"/>
      <c r="F259" s="193"/>
      <c r="G259" s="211"/>
    </row>
    <row r="260" spans="1:15" ht="54.6" hidden="1" outlineLevel="1" thickBot="1" x14ac:dyDescent="0.35">
      <c r="A260" s="195" t="s">
        <v>1036</v>
      </c>
      <c r="B260" s="196" t="s">
        <v>1037</v>
      </c>
      <c r="C260" s="195">
        <f>$C$165</f>
        <v>0</v>
      </c>
      <c r="D260" s="242">
        <v>6</v>
      </c>
      <c r="E260" s="199">
        <f>E261</f>
        <v>0</v>
      </c>
      <c r="F260" s="199">
        <f>F261</f>
        <v>0</v>
      </c>
      <c r="G260" s="199">
        <f>G261</f>
        <v>0</v>
      </c>
    </row>
    <row r="261" spans="1:15" ht="16.2" hidden="1" outlineLevel="1" thickBot="1" x14ac:dyDescent="0.35">
      <c r="A261" s="243" t="s">
        <v>1036</v>
      </c>
      <c r="B261" s="244"/>
      <c r="C261" s="243"/>
      <c r="D261" s="245"/>
      <c r="E261" s="246"/>
      <c r="F261" s="246"/>
      <c r="G261" s="247"/>
    </row>
    <row r="262" spans="1:15" s="210" customFormat="1" ht="54.6" collapsed="1" thickBot="1" x14ac:dyDescent="0.3">
      <c r="A262" s="249" t="s">
        <v>792</v>
      </c>
      <c r="B262" s="250" t="s">
        <v>793</v>
      </c>
      <c r="C262" s="234">
        <v>2019</v>
      </c>
      <c r="D262" s="234">
        <f>D263</f>
        <v>0.4</v>
      </c>
      <c r="E262" s="199">
        <f>E263</f>
        <v>67</v>
      </c>
      <c r="F262" s="199">
        <f>F263</f>
        <v>78</v>
      </c>
      <c r="G262" s="199">
        <f>G263</f>
        <v>310.43669025521234</v>
      </c>
      <c r="H262" s="209"/>
      <c r="I262" s="209"/>
      <c r="J262" s="209"/>
      <c r="K262" s="209"/>
      <c r="L262" s="209"/>
      <c r="M262" s="209"/>
      <c r="N262" s="209"/>
      <c r="O262" s="209"/>
    </row>
    <row r="263" spans="1:15" s="210" customFormat="1" ht="16.2" thickBot="1" x14ac:dyDescent="0.3">
      <c r="A263" s="248" t="s">
        <v>792</v>
      </c>
      <c r="B263" s="259" t="s">
        <v>975</v>
      </c>
      <c r="C263" s="248">
        <v>2019</v>
      </c>
      <c r="D263" s="248">
        <v>0.4</v>
      </c>
      <c r="E263" s="246">
        <v>67</v>
      </c>
      <c r="F263" s="246">
        <v>78</v>
      </c>
      <c r="G263" s="246">
        <v>310.43669025521234</v>
      </c>
      <c r="H263" s="209"/>
      <c r="I263" s="209"/>
      <c r="J263" s="209"/>
      <c r="K263" s="209"/>
      <c r="L263" s="209"/>
      <c r="M263" s="209"/>
      <c r="N263" s="209"/>
      <c r="O263" s="209"/>
    </row>
    <row r="264" spans="1:15" s="210" customFormat="1" ht="72.599999999999994" thickBot="1" x14ac:dyDescent="0.3">
      <c r="A264" s="249" t="s">
        <v>1038</v>
      </c>
      <c r="B264" s="250" t="s">
        <v>1039</v>
      </c>
      <c r="C264" s="234">
        <v>2019</v>
      </c>
      <c r="D264" s="234">
        <v>0.4</v>
      </c>
      <c r="E264" s="199">
        <f>SUM(E265:E269)</f>
        <v>240</v>
      </c>
      <c r="F264" s="199">
        <f>SUM(F265:F269)</f>
        <v>645</v>
      </c>
      <c r="G264" s="199">
        <f>SUM(G265:G269)</f>
        <v>1362.3200466434887</v>
      </c>
      <c r="H264" s="209"/>
      <c r="I264" s="209"/>
      <c r="J264" s="209"/>
      <c r="K264" s="209"/>
      <c r="L264" s="209"/>
      <c r="M264" s="209"/>
      <c r="N264" s="209"/>
      <c r="O264" s="209"/>
    </row>
    <row r="265" spans="1:15" s="210" customFormat="1" x14ac:dyDescent="0.25">
      <c r="A265" s="207" t="s">
        <v>1038</v>
      </c>
      <c r="B265" s="252" t="s">
        <v>1012</v>
      </c>
      <c r="C265" s="207">
        <v>2019</v>
      </c>
      <c r="D265" s="207">
        <v>0.4</v>
      </c>
      <c r="E265" s="203">
        <v>97</v>
      </c>
      <c r="F265" s="203">
        <v>145</v>
      </c>
      <c r="G265" s="203">
        <v>558.16139426190477</v>
      </c>
      <c r="H265" s="209"/>
      <c r="I265" s="209"/>
      <c r="J265" s="209"/>
      <c r="K265" s="209"/>
      <c r="L265" s="209"/>
      <c r="M265" s="209"/>
      <c r="N265" s="209"/>
      <c r="O265" s="209"/>
    </row>
    <row r="266" spans="1:15" s="210" customFormat="1" x14ac:dyDescent="0.25">
      <c r="A266" s="182" t="s">
        <v>1038</v>
      </c>
      <c r="B266" s="258" t="s">
        <v>1013</v>
      </c>
      <c r="C266" s="182">
        <v>2019</v>
      </c>
      <c r="D266" s="182">
        <v>0.4</v>
      </c>
      <c r="E266" s="179">
        <v>24</v>
      </c>
      <c r="F266" s="179">
        <v>150</v>
      </c>
      <c r="G266" s="179">
        <v>181.18885</v>
      </c>
      <c r="H266" s="209"/>
      <c r="I266" s="209"/>
      <c r="J266" s="209"/>
      <c r="K266" s="209"/>
      <c r="L266" s="209"/>
      <c r="M266" s="209"/>
      <c r="N266" s="209"/>
      <c r="O266" s="209"/>
    </row>
    <row r="267" spans="1:15" s="210" customFormat="1" x14ac:dyDescent="0.25">
      <c r="A267" s="182" t="s">
        <v>1038</v>
      </c>
      <c r="B267" s="258" t="s">
        <v>1014</v>
      </c>
      <c r="C267" s="182">
        <v>2019</v>
      </c>
      <c r="D267" s="182">
        <v>0.4</v>
      </c>
      <c r="E267" s="179">
        <v>28</v>
      </c>
      <c r="F267" s="179">
        <v>150</v>
      </c>
      <c r="G267" s="179">
        <v>151.07496906666665</v>
      </c>
      <c r="H267" s="209"/>
      <c r="I267" s="209"/>
      <c r="J267" s="209"/>
      <c r="K267" s="209"/>
      <c r="L267" s="209"/>
      <c r="M267" s="209"/>
      <c r="N267" s="209"/>
      <c r="O267" s="209"/>
    </row>
    <row r="268" spans="1:15" s="210" customFormat="1" x14ac:dyDescent="0.25">
      <c r="A268" s="182" t="s">
        <v>1038</v>
      </c>
      <c r="B268" s="258" t="s">
        <v>1016</v>
      </c>
      <c r="C268" s="182">
        <v>2019</v>
      </c>
      <c r="D268" s="182">
        <v>0.4</v>
      </c>
      <c r="E268" s="179">
        <v>27</v>
      </c>
      <c r="F268" s="179">
        <v>150</v>
      </c>
      <c r="G268" s="179">
        <v>211.18463</v>
      </c>
      <c r="H268" s="209"/>
      <c r="I268" s="209"/>
      <c r="J268" s="209"/>
      <c r="K268" s="209"/>
      <c r="L268" s="209"/>
      <c r="M268" s="209"/>
      <c r="N268" s="209"/>
      <c r="O268" s="209"/>
    </row>
    <row r="269" spans="1:15" s="210" customFormat="1" ht="16.2" thickBot="1" x14ac:dyDescent="0.3">
      <c r="A269" s="194" t="s">
        <v>1038</v>
      </c>
      <c r="B269" s="260" t="s">
        <v>1025</v>
      </c>
      <c r="C269" s="194">
        <v>2019</v>
      </c>
      <c r="D269" s="194">
        <v>0.4</v>
      </c>
      <c r="E269" s="193">
        <v>64</v>
      </c>
      <c r="F269" s="193">
        <v>50</v>
      </c>
      <c r="G269" s="193">
        <v>260.71020331491712</v>
      </c>
      <c r="H269" s="209"/>
      <c r="I269" s="209"/>
      <c r="J269" s="209"/>
      <c r="K269" s="209"/>
      <c r="L269" s="209"/>
      <c r="M269" s="209"/>
      <c r="N269" s="209"/>
      <c r="O269" s="209"/>
    </row>
    <row r="270" spans="1:15" s="210" customFormat="1" ht="54.6" thickBot="1" x14ac:dyDescent="0.3">
      <c r="A270" s="249" t="s">
        <v>1040</v>
      </c>
      <c r="B270" s="250" t="s">
        <v>1041</v>
      </c>
      <c r="C270" s="234">
        <v>2019</v>
      </c>
      <c r="D270" s="234">
        <v>0.4</v>
      </c>
      <c r="E270" s="199">
        <f>SUM(E271:E272)</f>
        <v>500</v>
      </c>
      <c r="F270" s="199">
        <f>SUM(F271:F272)</f>
        <v>155</v>
      </c>
      <c r="G270" s="199">
        <f>SUM(G271:G272)</f>
        <v>3471.5575011827959</v>
      </c>
      <c r="H270" s="209"/>
      <c r="I270" s="209"/>
      <c r="J270" s="209"/>
      <c r="K270" s="209"/>
      <c r="L270" s="209"/>
      <c r="M270" s="209"/>
      <c r="N270" s="209"/>
      <c r="O270" s="209"/>
    </row>
    <row r="271" spans="1:15" s="210" customFormat="1" x14ac:dyDescent="0.25">
      <c r="A271" s="207" t="s">
        <v>1040</v>
      </c>
      <c r="B271" s="252" t="s">
        <v>707</v>
      </c>
      <c r="C271" s="207">
        <v>2019</v>
      </c>
      <c r="D271" s="207">
        <v>0.4</v>
      </c>
      <c r="E271" s="203">
        <v>89</v>
      </c>
      <c r="F271" s="203">
        <v>40</v>
      </c>
      <c r="G271" s="203">
        <v>1378.4582399999999</v>
      </c>
      <c r="H271" s="209"/>
      <c r="I271" s="209"/>
      <c r="J271" s="209"/>
      <c r="K271" s="209"/>
      <c r="L271" s="209"/>
      <c r="M271" s="209"/>
      <c r="N271" s="209"/>
      <c r="O271" s="209"/>
    </row>
    <row r="272" spans="1:15" s="210" customFormat="1" ht="16.2" thickBot="1" x14ac:dyDescent="0.3">
      <c r="A272" s="194" t="s">
        <v>1040</v>
      </c>
      <c r="B272" s="260" t="s">
        <v>1031</v>
      </c>
      <c r="C272" s="194">
        <v>2019</v>
      </c>
      <c r="D272" s="194">
        <v>0.4</v>
      </c>
      <c r="E272" s="193">
        <v>411</v>
      </c>
      <c r="F272" s="193">
        <v>115</v>
      </c>
      <c r="G272" s="193">
        <v>2093.099261182796</v>
      </c>
      <c r="H272" s="209"/>
      <c r="I272" s="209"/>
      <c r="J272" s="209"/>
      <c r="K272" s="209"/>
      <c r="L272" s="209"/>
      <c r="M272" s="209"/>
      <c r="N272" s="209"/>
      <c r="O272" s="209"/>
    </row>
    <row r="273" spans="1:15" s="210" customFormat="1" ht="72.599999999999994" thickBot="1" x14ac:dyDescent="0.3">
      <c r="A273" s="249" t="s">
        <v>796</v>
      </c>
      <c r="B273" s="250" t="s">
        <v>1042</v>
      </c>
      <c r="C273" s="262">
        <v>2019</v>
      </c>
      <c r="D273" s="262">
        <v>0.4</v>
      </c>
      <c r="E273" s="199">
        <f>SUM(E274:E278)</f>
        <v>593</v>
      </c>
      <c r="F273" s="199">
        <f>SUM(F274:F278)</f>
        <v>596.25</v>
      </c>
      <c r="G273" s="199">
        <f>SUM(G274:G278)</f>
        <v>4457.6062072193217</v>
      </c>
      <c r="H273" s="209"/>
      <c r="I273" s="209"/>
      <c r="J273" s="209"/>
      <c r="K273" s="209"/>
      <c r="L273" s="209"/>
      <c r="M273" s="209"/>
      <c r="N273" s="209"/>
      <c r="O273" s="209"/>
    </row>
    <row r="274" spans="1:15" s="210" customFormat="1" x14ac:dyDescent="0.25">
      <c r="A274" s="207" t="s">
        <v>796</v>
      </c>
      <c r="B274" s="252" t="s">
        <v>1013</v>
      </c>
      <c r="C274" s="207">
        <v>2019</v>
      </c>
      <c r="D274" s="207">
        <v>0.4</v>
      </c>
      <c r="E274" s="203">
        <v>44</v>
      </c>
      <c r="F274" s="203">
        <v>150</v>
      </c>
      <c r="G274" s="203">
        <v>371.14967999999999</v>
      </c>
      <c r="H274" s="209"/>
      <c r="I274" s="209"/>
      <c r="J274" s="209"/>
      <c r="K274" s="209"/>
      <c r="L274" s="209"/>
      <c r="M274" s="209"/>
      <c r="N274" s="209"/>
      <c r="O274" s="209"/>
    </row>
    <row r="275" spans="1:15" s="210" customFormat="1" x14ac:dyDescent="0.25">
      <c r="A275" s="182" t="s">
        <v>796</v>
      </c>
      <c r="B275" s="258" t="s">
        <v>1027</v>
      </c>
      <c r="C275" s="182">
        <v>2019</v>
      </c>
      <c r="D275" s="182">
        <v>0.4</v>
      </c>
      <c r="E275" s="179">
        <v>194</v>
      </c>
      <c r="F275" s="179">
        <v>131.5</v>
      </c>
      <c r="G275" s="179">
        <v>1519.8079037088387</v>
      </c>
      <c r="H275" s="209"/>
      <c r="I275" s="209"/>
      <c r="J275" s="209"/>
      <c r="K275" s="209"/>
      <c r="L275" s="209"/>
      <c r="M275" s="209"/>
      <c r="N275" s="209"/>
      <c r="O275" s="209"/>
    </row>
    <row r="276" spans="1:15" s="210" customFormat="1" x14ac:dyDescent="0.25">
      <c r="A276" s="182" t="s">
        <v>796</v>
      </c>
      <c r="B276" s="258" t="s">
        <v>1020</v>
      </c>
      <c r="C276" s="182">
        <v>2019</v>
      </c>
      <c r="D276" s="182">
        <v>0.4</v>
      </c>
      <c r="E276" s="179">
        <v>168</v>
      </c>
      <c r="F276" s="179">
        <v>95</v>
      </c>
      <c r="G276" s="179">
        <v>1412.6148805104831</v>
      </c>
      <c r="H276" s="209"/>
      <c r="I276" s="209"/>
      <c r="J276" s="209"/>
      <c r="K276" s="209"/>
      <c r="L276" s="209"/>
      <c r="M276" s="209"/>
      <c r="N276" s="209"/>
      <c r="O276" s="209"/>
    </row>
    <row r="277" spans="1:15" s="210" customFormat="1" x14ac:dyDescent="0.25">
      <c r="A277" s="182" t="s">
        <v>796</v>
      </c>
      <c r="B277" s="258" t="s">
        <v>1029</v>
      </c>
      <c r="C277" s="182">
        <v>2019</v>
      </c>
      <c r="D277" s="182">
        <v>0.4</v>
      </c>
      <c r="E277" s="179">
        <v>44</v>
      </c>
      <c r="F277" s="179">
        <v>118.75</v>
      </c>
      <c r="G277" s="179">
        <v>337.6</v>
      </c>
      <c r="H277" s="209"/>
      <c r="I277" s="209"/>
      <c r="J277" s="209"/>
      <c r="K277" s="209"/>
      <c r="L277" s="209"/>
      <c r="M277" s="209"/>
      <c r="N277" s="209"/>
      <c r="O277" s="209"/>
    </row>
    <row r="278" spans="1:15" s="210" customFormat="1" ht="47.4" thickBot="1" x14ac:dyDescent="0.3">
      <c r="A278" s="194" t="s">
        <v>796</v>
      </c>
      <c r="B278" s="260" t="s">
        <v>1030</v>
      </c>
      <c r="C278" s="194">
        <v>2019</v>
      </c>
      <c r="D278" s="194">
        <v>0.4</v>
      </c>
      <c r="E278" s="193">
        <v>143</v>
      </c>
      <c r="F278" s="193">
        <v>101</v>
      </c>
      <c r="G278" s="193">
        <v>816.43374300000005</v>
      </c>
      <c r="H278" s="209"/>
      <c r="I278" s="209"/>
      <c r="J278" s="209"/>
      <c r="K278" s="209"/>
      <c r="L278" s="209"/>
      <c r="M278" s="209"/>
      <c r="N278" s="209"/>
      <c r="O278" s="209"/>
    </row>
    <row r="279" spans="1:15" s="210" customFormat="1" ht="54.6" thickBot="1" x14ac:dyDescent="0.3">
      <c r="A279" s="249" t="s">
        <v>1043</v>
      </c>
      <c r="B279" s="250" t="s">
        <v>1044</v>
      </c>
      <c r="C279" s="234">
        <v>2019</v>
      </c>
      <c r="D279" s="234">
        <v>6</v>
      </c>
      <c r="E279" s="199">
        <f>E280</f>
        <v>343</v>
      </c>
      <c r="F279" s="199">
        <f>F280</f>
        <v>150</v>
      </c>
      <c r="G279" s="199">
        <f>G280</f>
        <v>946.52708788154337</v>
      </c>
      <c r="H279" s="209"/>
      <c r="I279" s="209"/>
      <c r="J279" s="209"/>
      <c r="K279" s="209"/>
      <c r="L279" s="209"/>
      <c r="M279" s="209"/>
      <c r="N279" s="209"/>
      <c r="O279" s="209"/>
    </row>
    <row r="280" spans="1:15" s="210" customFormat="1" ht="16.2" thickBot="1" x14ac:dyDescent="0.3">
      <c r="A280" s="248" t="s">
        <v>1043</v>
      </c>
      <c r="B280" s="259" t="s">
        <v>1032</v>
      </c>
      <c r="C280" s="248">
        <v>2019</v>
      </c>
      <c r="D280" s="248">
        <v>6</v>
      </c>
      <c r="E280" s="246">
        <v>343</v>
      </c>
      <c r="F280" s="246">
        <v>150</v>
      </c>
      <c r="G280" s="246">
        <v>946.52708788154337</v>
      </c>
      <c r="H280" s="209"/>
      <c r="I280" s="209"/>
      <c r="J280" s="209"/>
      <c r="K280" s="209"/>
      <c r="L280" s="209"/>
      <c r="M280" s="209"/>
      <c r="N280" s="209"/>
      <c r="O280" s="209"/>
    </row>
    <row r="281" spans="1:15" s="210" customFormat="1" ht="54.6" thickBot="1" x14ac:dyDescent="0.3">
      <c r="A281" s="249" t="s">
        <v>802</v>
      </c>
      <c r="B281" s="250" t="s">
        <v>803</v>
      </c>
      <c r="C281" s="234">
        <v>2019</v>
      </c>
      <c r="D281" s="234">
        <v>6</v>
      </c>
      <c r="E281" s="199">
        <f>SUM(E282:E283)</f>
        <v>242</v>
      </c>
      <c r="F281" s="199">
        <f>SUM(F282:F283)</f>
        <v>570</v>
      </c>
      <c r="G281" s="199">
        <f>SUM(G282:G283)</f>
        <v>3203.5379895474975</v>
      </c>
      <c r="H281" s="209"/>
      <c r="I281" s="209"/>
      <c r="J281" s="209"/>
      <c r="K281" s="209"/>
      <c r="L281" s="209"/>
      <c r="M281" s="209"/>
      <c r="N281" s="209"/>
      <c r="O281" s="209"/>
    </row>
    <row r="282" spans="1:15" s="210" customFormat="1" x14ac:dyDescent="0.25">
      <c r="A282" s="207" t="s">
        <v>802</v>
      </c>
      <c r="B282" s="252" t="s">
        <v>1032</v>
      </c>
      <c r="C282" s="207">
        <v>2019</v>
      </c>
      <c r="D282" s="207">
        <v>6</v>
      </c>
      <c r="E282" s="203">
        <v>40</v>
      </c>
      <c r="F282" s="203">
        <v>150</v>
      </c>
      <c r="G282" s="203">
        <v>309.92068666257063</v>
      </c>
      <c r="H282" s="209"/>
      <c r="I282" s="209"/>
      <c r="J282" s="209"/>
      <c r="K282" s="209"/>
      <c r="L282" s="209"/>
      <c r="M282" s="209"/>
      <c r="N282" s="209"/>
      <c r="O282" s="209"/>
    </row>
    <row r="283" spans="1:15" s="210" customFormat="1" ht="16.2" thickBot="1" x14ac:dyDescent="0.3">
      <c r="A283" s="194" t="s">
        <v>802</v>
      </c>
      <c r="B283" s="260" t="s">
        <v>1033</v>
      </c>
      <c r="C283" s="194">
        <v>2019</v>
      </c>
      <c r="D283" s="194">
        <v>6</v>
      </c>
      <c r="E283" s="193">
        <v>202</v>
      </c>
      <c r="F283" s="193">
        <v>420</v>
      </c>
      <c r="G283" s="193">
        <v>2893.6173028849271</v>
      </c>
      <c r="H283" s="209"/>
      <c r="I283" s="209"/>
      <c r="J283" s="209"/>
      <c r="K283" s="209"/>
      <c r="L283" s="209"/>
      <c r="M283" s="209"/>
      <c r="N283" s="209"/>
      <c r="O283" s="209"/>
    </row>
    <row r="284" spans="1:15" ht="24" collapsed="1" thickBot="1" x14ac:dyDescent="0.35">
      <c r="A284" s="165" t="s">
        <v>2</v>
      </c>
      <c r="B284" s="166" t="s">
        <v>78</v>
      </c>
      <c r="C284" s="165">
        <f t="shared" ref="C284:C291" si="2">$C$165</f>
        <v>0</v>
      </c>
      <c r="D284" s="214" t="s">
        <v>24</v>
      </c>
      <c r="E284" s="215" t="s">
        <v>24</v>
      </c>
      <c r="F284" s="215" t="s">
        <v>24</v>
      </c>
      <c r="G284" s="215" t="s">
        <v>24</v>
      </c>
    </row>
    <row r="285" spans="1:15" s="266" customFormat="1" ht="18.600000000000001" hidden="1" outlineLevel="1" thickBot="1" x14ac:dyDescent="0.4">
      <c r="A285" s="195" t="s">
        <v>1045</v>
      </c>
      <c r="B285" s="263" t="s">
        <v>1046</v>
      </c>
      <c r="C285" s="264">
        <f t="shared" si="2"/>
        <v>0</v>
      </c>
      <c r="D285" s="265">
        <v>6</v>
      </c>
      <c r="E285" s="199">
        <f>SUM(E286:E287)</f>
        <v>0</v>
      </c>
      <c r="F285" s="199">
        <f>SUM(F286:F287)</f>
        <v>0</v>
      </c>
      <c r="G285" s="199">
        <f>SUM(G286:G287)</f>
        <v>0</v>
      </c>
    </row>
    <row r="286" spans="1:15" ht="16.2" hidden="1" outlineLevel="1" thickBot="1" x14ac:dyDescent="0.35">
      <c r="A286" s="200" t="s">
        <v>1045</v>
      </c>
      <c r="B286" s="201"/>
      <c r="C286" s="200"/>
      <c r="D286" s="229"/>
      <c r="E286" s="203"/>
      <c r="F286" s="203"/>
      <c r="G286" s="206"/>
    </row>
    <row r="287" spans="1:15" ht="16.2" hidden="1" outlineLevel="1" thickBot="1" x14ac:dyDescent="0.35">
      <c r="A287" s="181" t="s">
        <v>1045</v>
      </c>
      <c r="B287" s="204"/>
      <c r="C287" s="181"/>
      <c r="D287" s="257"/>
      <c r="E287" s="193"/>
      <c r="F287" s="193"/>
      <c r="G287" s="211"/>
    </row>
    <row r="288" spans="1:15" ht="18.600000000000001" hidden="1" outlineLevel="1" thickBot="1" x14ac:dyDescent="0.35">
      <c r="A288" s="232" t="s">
        <v>1047</v>
      </c>
      <c r="B288" s="196" t="s">
        <v>1048</v>
      </c>
      <c r="C288" s="195">
        <f t="shared" si="2"/>
        <v>0</v>
      </c>
      <c r="D288" s="242" t="s">
        <v>995</v>
      </c>
      <c r="E288" s="199">
        <f>SUM(E289:E290)</f>
        <v>0</v>
      </c>
      <c r="F288" s="199">
        <f>SUM(F289:F290)</f>
        <v>0</v>
      </c>
      <c r="G288" s="199">
        <f>SUM(G289:G290)</f>
        <v>0</v>
      </c>
    </row>
    <row r="289" spans="1:13" ht="16.2" hidden="1" outlineLevel="1" thickBot="1" x14ac:dyDescent="0.35">
      <c r="A289" s="200" t="s">
        <v>1047</v>
      </c>
      <c r="B289" s="201"/>
      <c r="C289" s="200"/>
      <c r="D289" s="229"/>
      <c r="E289" s="203"/>
      <c r="F289" s="203"/>
      <c r="G289" s="206"/>
    </row>
    <row r="290" spans="1:13" ht="16.2" hidden="1" outlineLevel="1" thickBot="1" x14ac:dyDescent="0.35">
      <c r="A290" s="176" t="s">
        <v>1047</v>
      </c>
      <c r="B290" s="177"/>
      <c r="C290" s="176"/>
      <c r="D290" s="267"/>
      <c r="E290" s="179"/>
      <c r="F290" s="179"/>
      <c r="G290" s="208"/>
    </row>
    <row r="291" spans="1:13" ht="39.6" collapsed="1" thickBot="1" x14ac:dyDescent="0.35">
      <c r="A291" s="165" t="s">
        <v>3</v>
      </c>
      <c r="B291" s="268" t="s">
        <v>1049</v>
      </c>
      <c r="C291" s="269">
        <f t="shared" si="2"/>
        <v>0</v>
      </c>
      <c r="D291" s="165" t="s">
        <v>24</v>
      </c>
      <c r="E291" s="214" t="s">
        <v>24</v>
      </c>
      <c r="F291" s="215" t="s">
        <v>24</v>
      </c>
      <c r="G291" s="215" t="s">
        <v>24</v>
      </c>
    </row>
    <row r="292" spans="1:13" ht="36.6" thickBot="1" x14ac:dyDescent="0.35">
      <c r="A292" s="195" t="s">
        <v>809</v>
      </c>
      <c r="B292" s="270" t="s">
        <v>810</v>
      </c>
      <c r="C292" s="271">
        <v>2019</v>
      </c>
      <c r="D292" s="272" t="str">
        <f>D293</f>
        <v>6/0,4</v>
      </c>
      <c r="E292" s="242" t="str">
        <f>E293</f>
        <v>х</v>
      </c>
      <c r="F292" s="199">
        <f>SUM(F293:F295)</f>
        <v>290</v>
      </c>
      <c r="G292" s="199">
        <f>SUM(G293:G295)</f>
        <v>2230.9457400000001</v>
      </c>
    </row>
    <row r="293" spans="1:13" s="210" customFormat="1" x14ac:dyDescent="0.25">
      <c r="A293" s="182" t="s">
        <v>809</v>
      </c>
      <c r="B293" s="273" t="s">
        <v>1016</v>
      </c>
      <c r="C293" s="239">
        <v>2019</v>
      </c>
      <c r="D293" s="185" t="s">
        <v>808</v>
      </c>
      <c r="E293" s="267" t="s">
        <v>24</v>
      </c>
      <c r="F293" s="179">
        <v>150</v>
      </c>
      <c r="G293" s="179">
        <v>779.21267999999998</v>
      </c>
      <c r="M293" s="274"/>
    </row>
    <row r="294" spans="1:13" s="210" customFormat="1" x14ac:dyDescent="0.25">
      <c r="A294" s="182" t="s">
        <v>809</v>
      </c>
      <c r="B294" s="273" t="s">
        <v>905</v>
      </c>
      <c r="C294" s="239">
        <v>2019</v>
      </c>
      <c r="D294" s="185" t="s">
        <v>808</v>
      </c>
      <c r="E294" s="267" t="s">
        <v>24</v>
      </c>
      <c r="F294" s="179">
        <v>100</v>
      </c>
      <c r="G294" s="179">
        <v>861.76373999999998</v>
      </c>
      <c r="M294" s="274"/>
    </row>
    <row r="295" spans="1:13" s="210" customFormat="1" ht="16.2" thickBot="1" x14ac:dyDescent="0.3">
      <c r="A295" s="194" t="s">
        <v>809</v>
      </c>
      <c r="B295" s="275" t="s">
        <v>1008</v>
      </c>
      <c r="C295" s="240">
        <v>2019</v>
      </c>
      <c r="D295" s="191" t="s">
        <v>808</v>
      </c>
      <c r="E295" s="257" t="s">
        <v>24</v>
      </c>
      <c r="F295" s="193">
        <v>40</v>
      </c>
      <c r="G295" s="193">
        <v>589.96931999999993</v>
      </c>
      <c r="M295" s="274"/>
    </row>
    <row r="296" spans="1:13" ht="36.6" hidden="1" outlineLevel="1" thickBot="1" x14ac:dyDescent="0.35">
      <c r="A296" s="195" t="s">
        <v>1050</v>
      </c>
      <c r="B296" s="270" t="s">
        <v>810</v>
      </c>
      <c r="C296" s="271">
        <v>2019</v>
      </c>
      <c r="D296" s="272">
        <f>D297</f>
        <v>0</v>
      </c>
      <c r="E296" s="242">
        <f>E297</f>
        <v>0</v>
      </c>
      <c r="F296" s="199">
        <f>F297</f>
        <v>0</v>
      </c>
      <c r="G296" s="199">
        <f>G297</f>
        <v>0</v>
      </c>
    </row>
    <row r="297" spans="1:13" ht="16.2" hidden="1" outlineLevel="1" thickBot="1" x14ac:dyDescent="0.35">
      <c r="A297" s="200" t="s">
        <v>1050</v>
      </c>
      <c r="B297" s="201"/>
      <c r="C297" s="276"/>
      <c r="D297" s="277"/>
      <c r="E297" s="229"/>
      <c r="F297" s="207"/>
      <c r="G297" s="206"/>
    </row>
    <row r="298" spans="1:13" ht="36.6" collapsed="1" thickBot="1" x14ac:dyDescent="0.35">
      <c r="A298" s="195" t="s">
        <v>1051</v>
      </c>
      <c r="B298" s="250" t="s">
        <v>1052</v>
      </c>
      <c r="C298" s="271">
        <v>2019</v>
      </c>
      <c r="D298" s="272" t="str">
        <f>D299</f>
        <v>6/0,4</v>
      </c>
      <c r="E298" s="242" t="str">
        <f>E299</f>
        <v>х</v>
      </c>
      <c r="F298" s="199">
        <f>SUM(F299:F299)</f>
        <v>150</v>
      </c>
      <c r="G298" s="199">
        <f>SUM(G299:G299)</f>
        <v>889.33978999999999</v>
      </c>
    </row>
    <row r="299" spans="1:13" s="210" customFormat="1" ht="16.2" thickBot="1" x14ac:dyDescent="0.3">
      <c r="A299" s="207" t="s">
        <v>1051</v>
      </c>
      <c r="B299" s="278" t="s">
        <v>1013</v>
      </c>
      <c r="C299" s="279">
        <v>2019</v>
      </c>
      <c r="D299" s="279" t="s">
        <v>808</v>
      </c>
      <c r="E299" s="229" t="s">
        <v>24</v>
      </c>
      <c r="F299" s="203">
        <v>150</v>
      </c>
      <c r="G299" s="203">
        <v>889.33978999999999</v>
      </c>
      <c r="M299" s="274"/>
    </row>
    <row r="300" spans="1:13" ht="36.6" hidden="1" outlineLevel="1" thickBot="1" x14ac:dyDescent="0.35">
      <c r="A300" s="195" t="s">
        <v>1050</v>
      </c>
      <c r="B300" s="250" t="s">
        <v>1053</v>
      </c>
      <c r="C300" s="271">
        <v>2019</v>
      </c>
      <c r="D300" s="272">
        <f>D301</f>
        <v>0</v>
      </c>
      <c r="E300" s="242">
        <f>E301</f>
        <v>0</v>
      </c>
      <c r="F300" s="199">
        <f>SUM(F301:F301)</f>
        <v>0</v>
      </c>
      <c r="G300" s="199">
        <f>SUM(G301:G301)</f>
        <v>0</v>
      </c>
    </row>
    <row r="301" spans="1:13" ht="16.2" hidden="1" outlineLevel="1" thickBot="1" x14ac:dyDescent="0.35">
      <c r="A301" s="200" t="s">
        <v>1050</v>
      </c>
      <c r="B301" s="280"/>
      <c r="C301" s="281"/>
      <c r="D301" s="277"/>
      <c r="E301" s="229"/>
      <c r="F301" s="203"/>
      <c r="G301" s="206"/>
    </row>
    <row r="302" spans="1:13" s="210" customFormat="1" ht="47.4" collapsed="1" thickBot="1" x14ac:dyDescent="0.3">
      <c r="A302" s="165" t="s">
        <v>4</v>
      </c>
      <c r="B302" s="166" t="s">
        <v>102</v>
      </c>
      <c r="C302" s="165">
        <f>$C$165</f>
        <v>0</v>
      </c>
      <c r="D302" s="214" t="s">
        <v>24</v>
      </c>
      <c r="E302" s="215" t="s">
        <v>24</v>
      </c>
      <c r="F302" s="215" t="s">
        <v>24</v>
      </c>
      <c r="G302" s="215" t="s">
        <v>24</v>
      </c>
    </row>
    <row r="303" spans="1:13" s="210" customFormat="1" ht="47.4" thickBot="1" x14ac:dyDescent="0.3">
      <c r="A303" s="165" t="s">
        <v>5</v>
      </c>
      <c r="B303" s="166" t="s">
        <v>103</v>
      </c>
      <c r="C303" s="165">
        <f>$C$165</f>
        <v>0</v>
      </c>
      <c r="D303" s="214" t="s">
        <v>24</v>
      </c>
      <c r="E303" s="215" t="s">
        <v>24</v>
      </c>
      <c r="F303" s="215" t="s">
        <v>24</v>
      </c>
      <c r="G303" s="215" t="s">
        <v>24</v>
      </c>
    </row>
    <row r="304" spans="1:13" s="210" customFormat="1" ht="47.4" thickBot="1" x14ac:dyDescent="0.3">
      <c r="A304" s="165" t="s">
        <v>117</v>
      </c>
      <c r="B304" s="166" t="s">
        <v>1054</v>
      </c>
      <c r="C304" s="165">
        <v>2019</v>
      </c>
      <c r="D304" s="214" t="s">
        <v>24</v>
      </c>
      <c r="E304" s="215" t="s">
        <v>24</v>
      </c>
      <c r="F304" s="215" t="s">
        <v>24</v>
      </c>
      <c r="G304" s="215" t="s">
        <v>24</v>
      </c>
    </row>
    <row r="305" spans="1:15" s="210" customFormat="1" ht="31.2" hidden="1" outlineLevel="1" x14ac:dyDescent="0.3">
      <c r="A305" s="237" t="s">
        <v>1055</v>
      </c>
      <c r="B305" s="201" t="s">
        <v>1056</v>
      </c>
      <c r="C305" s="237">
        <v>2019</v>
      </c>
      <c r="D305" s="282">
        <v>0.23</v>
      </c>
      <c r="E305" s="283"/>
      <c r="F305" s="283"/>
      <c r="G305" s="284"/>
      <c r="I305" s="158"/>
      <c r="J305" s="159"/>
      <c r="K305" s="159"/>
    </row>
    <row r="306" spans="1:15" s="210" customFormat="1" ht="31.2" hidden="1" outlineLevel="1" x14ac:dyDescent="0.3">
      <c r="A306" s="185" t="s">
        <v>1057</v>
      </c>
      <c r="B306" s="177" t="s">
        <v>1058</v>
      </c>
      <c r="C306" s="176">
        <v>2019</v>
      </c>
      <c r="D306" s="285">
        <v>0.4</v>
      </c>
      <c r="E306" s="180"/>
      <c r="F306" s="180"/>
      <c r="G306" s="179"/>
      <c r="I306" s="158"/>
      <c r="J306" s="159"/>
      <c r="K306" s="159"/>
    </row>
    <row r="307" spans="1:15" s="210" customFormat="1" ht="31.2" hidden="1" outlineLevel="1" x14ac:dyDescent="0.3">
      <c r="A307" s="185" t="s">
        <v>1059</v>
      </c>
      <c r="B307" s="177" t="s">
        <v>1060</v>
      </c>
      <c r="C307" s="176">
        <v>2019</v>
      </c>
      <c r="D307" s="285">
        <v>0.4</v>
      </c>
      <c r="E307" s="180"/>
      <c r="F307" s="180"/>
      <c r="G307" s="179"/>
      <c r="I307" s="158"/>
      <c r="J307" s="159"/>
      <c r="K307" s="159"/>
    </row>
    <row r="308" spans="1:15" s="210" customFormat="1" ht="31.2" hidden="1" outlineLevel="1" x14ac:dyDescent="0.3">
      <c r="A308" s="185" t="s">
        <v>1057</v>
      </c>
      <c r="B308" s="177" t="s">
        <v>1061</v>
      </c>
      <c r="C308" s="176">
        <v>2019</v>
      </c>
      <c r="D308" s="286" t="s">
        <v>1062</v>
      </c>
      <c r="E308" s="180"/>
      <c r="F308" s="180"/>
      <c r="G308" s="179"/>
      <c r="I308" s="158"/>
      <c r="J308" s="159"/>
      <c r="K308" s="159"/>
    </row>
    <row r="309" spans="1:15" s="210" customFormat="1" ht="31.8" hidden="1" outlineLevel="1" thickBot="1" x14ac:dyDescent="0.35">
      <c r="A309" s="226" t="s">
        <v>1063</v>
      </c>
      <c r="B309" s="287" t="s">
        <v>1064</v>
      </c>
      <c r="C309" s="212">
        <v>2020</v>
      </c>
      <c r="D309" s="288" t="s">
        <v>1062</v>
      </c>
      <c r="E309" s="289"/>
      <c r="F309" s="289"/>
      <c r="G309" s="256"/>
      <c r="I309" s="158"/>
      <c r="J309" s="159"/>
      <c r="K309" s="159"/>
    </row>
    <row r="310" spans="1:15" s="295" customFormat="1" collapsed="1" x14ac:dyDescent="0.25">
      <c r="A310" s="290"/>
      <c r="B310" s="291"/>
      <c r="C310" s="292"/>
      <c r="D310" s="293"/>
      <c r="E310" s="292"/>
      <c r="F310" s="292"/>
      <c r="G310" s="294"/>
    </row>
    <row r="311" spans="1:15" s="295" customFormat="1" x14ac:dyDescent="0.25">
      <c r="A311" s="644" t="s">
        <v>1065</v>
      </c>
      <c r="B311" s="644"/>
      <c r="C311" s="644"/>
      <c r="D311" s="644"/>
      <c r="E311" s="644"/>
      <c r="F311" s="644"/>
      <c r="G311" s="644"/>
    </row>
    <row r="312" spans="1:15" s="210" customFormat="1" ht="36" x14ac:dyDescent="0.25">
      <c r="A312" s="296" t="s">
        <v>790</v>
      </c>
      <c r="B312" s="297" t="s">
        <v>1066</v>
      </c>
      <c r="C312" s="296" t="s">
        <v>1067</v>
      </c>
      <c r="D312" s="296" t="s">
        <v>1067</v>
      </c>
      <c r="E312" s="220">
        <v>2985.2999999999997</v>
      </c>
      <c r="F312" s="220"/>
      <c r="G312" s="220">
        <v>6100.2551421396165</v>
      </c>
      <c r="H312" s="209"/>
      <c r="I312" s="209"/>
      <c r="J312" s="209"/>
      <c r="K312" s="209"/>
      <c r="L312" s="209"/>
      <c r="M312" s="209"/>
      <c r="N312" s="209"/>
      <c r="O312" s="209"/>
    </row>
    <row r="313" spans="1:15" s="210" customFormat="1" ht="16.2" thickBot="1" x14ac:dyDescent="0.3">
      <c r="A313" s="182" t="s">
        <v>790</v>
      </c>
      <c r="B313" s="258" t="s">
        <v>1068</v>
      </c>
      <c r="C313" s="182">
        <v>2019</v>
      </c>
      <c r="D313" s="182">
        <v>6</v>
      </c>
      <c r="E313" s="179">
        <v>2985.2999999999997</v>
      </c>
      <c r="F313" s="179"/>
      <c r="G313" s="179">
        <v>6100.2551421396165</v>
      </c>
      <c r="H313" s="209"/>
      <c r="I313" s="209"/>
      <c r="J313" s="209"/>
      <c r="K313" s="209"/>
      <c r="L313" s="209"/>
      <c r="M313" s="209"/>
      <c r="N313" s="209"/>
      <c r="O313" s="209"/>
    </row>
    <row r="314" spans="1:15" s="210" customFormat="1" ht="36.6" thickBot="1" x14ac:dyDescent="0.3">
      <c r="A314" s="249" t="s">
        <v>1069</v>
      </c>
      <c r="B314" s="250" t="s">
        <v>1070</v>
      </c>
      <c r="C314" s="234">
        <v>2019</v>
      </c>
      <c r="D314" s="234">
        <v>6</v>
      </c>
      <c r="E314" s="199">
        <f>E315</f>
        <v>3383.4</v>
      </c>
      <c r="F314" s="199"/>
      <c r="G314" s="199">
        <v>10380.300395433258</v>
      </c>
      <c r="H314" s="209"/>
      <c r="I314" s="209"/>
      <c r="J314" s="209"/>
      <c r="K314" s="209"/>
      <c r="L314" s="209"/>
      <c r="M314" s="209"/>
      <c r="N314" s="209"/>
      <c r="O314" s="209"/>
    </row>
    <row r="315" spans="1:15" s="210" customFormat="1" ht="16.2" thickBot="1" x14ac:dyDescent="0.3">
      <c r="A315" s="207" t="s">
        <v>1069</v>
      </c>
      <c r="B315" s="252" t="s">
        <v>1071</v>
      </c>
      <c r="C315" s="207">
        <v>2019</v>
      </c>
      <c r="D315" s="207">
        <v>6</v>
      </c>
      <c r="E315" s="203">
        <v>3383.4</v>
      </c>
      <c r="F315" s="203"/>
      <c r="G315" s="203">
        <v>10380.300395433258</v>
      </c>
      <c r="H315" s="209"/>
      <c r="I315" s="209"/>
      <c r="J315" s="209"/>
      <c r="K315" s="209"/>
      <c r="L315" s="209"/>
      <c r="M315" s="209"/>
      <c r="N315" s="209"/>
      <c r="O315" s="209"/>
    </row>
    <row r="316" spans="1:15" s="210" customFormat="1" ht="36.6" thickBot="1" x14ac:dyDescent="0.3">
      <c r="A316" s="249" t="s">
        <v>1072</v>
      </c>
      <c r="B316" s="250" t="s">
        <v>1073</v>
      </c>
      <c r="C316" s="234">
        <v>2019</v>
      </c>
      <c r="D316" s="234">
        <v>6</v>
      </c>
      <c r="E316" s="199">
        <f>E317</f>
        <v>639.6</v>
      </c>
      <c r="F316" s="199">
        <f>F317</f>
        <v>0</v>
      </c>
      <c r="G316" s="199">
        <f>G317</f>
        <v>4704.357584566741</v>
      </c>
      <c r="H316" s="209"/>
      <c r="I316" s="209"/>
      <c r="J316" s="209"/>
      <c r="K316" s="209"/>
      <c r="L316" s="209"/>
      <c r="M316" s="209"/>
      <c r="N316" s="209"/>
      <c r="O316" s="209"/>
    </row>
    <row r="317" spans="1:15" s="210" customFormat="1" x14ac:dyDescent="0.25">
      <c r="A317" s="207" t="s">
        <v>1072</v>
      </c>
      <c r="B317" s="252" t="s">
        <v>1071</v>
      </c>
      <c r="C317" s="207">
        <v>2019</v>
      </c>
      <c r="D317" s="207">
        <v>6</v>
      </c>
      <c r="E317" s="203">
        <v>639.6</v>
      </c>
      <c r="F317" s="203"/>
      <c r="G317" s="203">
        <v>4704.357584566741</v>
      </c>
      <c r="H317" s="209"/>
      <c r="I317" s="209"/>
      <c r="J317" s="209"/>
      <c r="K317" s="209"/>
      <c r="L317" s="209"/>
      <c r="M317" s="209"/>
      <c r="N317" s="209"/>
      <c r="O317" s="209"/>
    </row>
    <row r="318" spans="1:15" s="298" customFormat="1" ht="36" x14ac:dyDescent="0.25">
      <c r="A318" s="296" t="s">
        <v>1074</v>
      </c>
      <c r="B318" s="297" t="s">
        <v>1075</v>
      </c>
      <c r="C318" s="296" t="s">
        <v>1067</v>
      </c>
      <c r="D318" s="296" t="s">
        <v>1067</v>
      </c>
      <c r="E318" s="220">
        <v>2171.6999999999998</v>
      </c>
      <c r="F318" s="220"/>
      <c r="G318" s="220">
        <v>10926.012547860384</v>
      </c>
    </row>
    <row r="319" spans="1:15" s="210" customFormat="1" x14ac:dyDescent="0.25">
      <c r="A319" s="182" t="s">
        <v>1074</v>
      </c>
      <c r="B319" s="258" t="s">
        <v>1068</v>
      </c>
      <c r="C319" s="182">
        <v>2019</v>
      </c>
      <c r="D319" s="182">
        <v>6</v>
      </c>
      <c r="E319" s="179">
        <v>2171.6999999999998</v>
      </c>
      <c r="F319" s="179"/>
      <c r="G319" s="179">
        <v>10926.012547860384</v>
      </c>
    </row>
    <row r="320" spans="1:15" s="295" customFormat="1" x14ac:dyDescent="0.25">
      <c r="A320" s="645"/>
      <c r="B320" s="645"/>
      <c r="C320" s="645"/>
      <c r="D320" s="645"/>
      <c r="E320" s="645"/>
      <c r="F320" s="645"/>
      <c r="G320" s="645"/>
    </row>
    <row r="321" spans="1:7" s="299" customFormat="1" x14ac:dyDescent="0.3">
      <c r="A321" s="646"/>
      <c r="B321" s="646"/>
      <c r="C321" s="646"/>
      <c r="D321" s="646"/>
      <c r="E321" s="646"/>
      <c r="F321" s="646"/>
      <c r="G321" s="646"/>
    </row>
    <row r="322" spans="1:7" x14ac:dyDescent="0.3">
      <c r="A322" s="647"/>
      <c r="B322" s="647"/>
      <c r="C322" s="647"/>
      <c r="D322" s="647"/>
      <c r="E322" s="647"/>
      <c r="F322" s="647"/>
      <c r="G322" s="647"/>
    </row>
    <row r="323" spans="1:7" x14ac:dyDescent="0.3">
      <c r="E323" s="164"/>
      <c r="F323" s="164"/>
      <c r="G323" s="164"/>
    </row>
    <row r="324" spans="1:7" x14ac:dyDescent="0.3">
      <c r="E324" s="164"/>
      <c r="F324" s="164"/>
      <c r="G324" s="164"/>
    </row>
    <row r="325" spans="1:7" hidden="1" x14ac:dyDescent="0.3"/>
    <row r="326" spans="1:7" hidden="1" x14ac:dyDescent="0.3">
      <c r="C326" s="180" t="s">
        <v>813</v>
      </c>
      <c r="D326" s="180">
        <v>0.4</v>
      </c>
      <c r="E326" s="179">
        <f>E9+E169+E190</f>
        <v>13799.5</v>
      </c>
      <c r="F326" s="179">
        <f t="shared" ref="F326:G326" si="3">F9+F169+F190</f>
        <v>3083.8</v>
      </c>
      <c r="G326" s="179">
        <f t="shared" si="3"/>
        <v>19473.969135579751</v>
      </c>
    </row>
    <row r="327" spans="1:7" hidden="1" x14ac:dyDescent="0.3">
      <c r="C327" s="180"/>
      <c r="D327" s="302" t="s">
        <v>814</v>
      </c>
      <c r="E327" s="179">
        <f>E164+E187+E192</f>
        <v>563</v>
      </c>
      <c r="F327" s="179">
        <f t="shared" ref="F327:G327" si="4">F164+F187+F192</f>
        <v>150</v>
      </c>
      <c r="G327" s="179">
        <f t="shared" si="4"/>
        <v>511.45454000000001</v>
      </c>
    </row>
    <row r="328" spans="1:7" hidden="1" x14ac:dyDescent="0.3">
      <c r="C328" s="180" t="s">
        <v>815</v>
      </c>
      <c r="D328" s="180">
        <v>0.4</v>
      </c>
      <c r="E328" s="179">
        <f>E195+E202+E215+E217+E223+E242+E262+E264+E270+E273</f>
        <v>11928</v>
      </c>
      <c r="F328" s="179">
        <f t="shared" ref="F328:G328" si="5">F195+F202+F215+F217+F223+F242+F262+F264+F270+F273</f>
        <v>4360.3</v>
      </c>
      <c r="G328" s="179">
        <f t="shared" si="5"/>
        <v>26786.10236142025</v>
      </c>
    </row>
    <row r="329" spans="1:7" hidden="1" x14ac:dyDescent="0.3">
      <c r="C329" s="180"/>
      <c r="D329" s="180" t="s">
        <v>814</v>
      </c>
      <c r="E329" s="179">
        <f>E252+E254+E257+E279+E281+E312+E314+E316+E318</f>
        <v>11227.8</v>
      </c>
      <c r="F329" s="179">
        <f t="shared" ref="F329:G329" si="6">F252+F254+F257+F279+F281+F312+F314+F316+F318</f>
        <v>1440</v>
      </c>
      <c r="G329" s="179">
        <f t="shared" si="6"/>
        <v>38911.165639999999</v>
      </c>
    </row>
    <row r="330" spans="1:7" hidden="1" x14ac:dyDescent="0.3">
      <c r="G330" s="164"/>
    </row>
    <row r="331" spans="1:7" hidden="1" x14ac:dyDescent="0.3"/>
    <row r="332" spans="1:7" hidden="1" x14ac:dyDescent="0.3"/>
    <row r="338" spans="5:5" x14ac:dyDescent="0.3">
      <c r="E338" s="164"/>
    </row>
    <row r="339" spans="5:5" x14ac:dyDescent="0.3">
      <c r="E339" s="164"/>
    </row>
  </sheetData>
  <mergeCells count="9">
    <mergeCell ref="A311:G311"/>
    <mergeCell ref="A320:G320"/>
    <mergeCell ref="A321:G321"/>
    <mergeCell ref="A322:G322"/>
    <mergeCell ref="A1:G1"/>
    <mergeCell ref="A2:G2"/>
    <mergeCell ref="A3:G3"/>
    <mergeCell ref="A4:G4"/>
    <mergeCell ref="A5:G5"/>
  </mergeCells>
  <printOptions horizontalCentered="1"/>
  <pageMargins left="0" right="0" top="0.39370078740157483" bottom="0" header="0.31496062992125984" footer="0.31496062992125984"/>
  <pageSetup paperSize="9" scale="15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91"/>
  <sheetViews>
    <sheetView view="pageBreakPreview" zoomScale="60" zoomScaleNormal="70" workbookViewId="0">
      <selection activeCell="J22" sqref="J22"/>
    </sheetView>
  </sheetViews>
  <sheetFormatPr defaultColWidth="9.109375" defaultRowHeight="15.6" outlineLevelRow="1" x14ac:dyDescent="0.3"/>
  <cols>
    <col min="1" max="1" width="14.33203125" style="274" bestFit="1" customWidth="1"/>
    <col min="2" max="2" width="111.88671875" style="274" customWidth="1"/>
    <col min="3" max="3" width="10.44140625" style="274" bestFit="1" customWidth="1"/>
    <col min="4" max="4" width="13.5546875" style="274" bestFit="1" customWidth="1"/>
    <col min="5" max="5" width="16.5546875" style="274" customWidth="1"/>
    <col min="6" max="6" width="23.44140625" style="274" customWidth="1"/>
    <col min="7" max="7" width="18.44140625" style="274" customWidth="1"/>
    <col min="8" max="8" width="29.33203125" style="300" bestFit="1" customWidth="1"/>
    <col min="9" max="9" width="53.6640625" style="300" customWidth="1"/>
    <col min="10" max="10" width="81.109375" style="300" customWidth="1"/>
    <col min="11" max="11" width="60.109375" style="300" customWidth="1"/>
    <col min="12" max="12" width="23.5546875" style="300" customWidth="1"/>
    <col min="13" max="13" width="79.33203125" style="300" customWidth="1"/>
    <col min="14" max="14" width="80.109375" style="300" customWidth="1"/>
    <col min="15" max="15" width="46.88671875" style="326" customWidth="1"/>
    <col min="16" max="16" width="35.44140625" style="326" customWidth="1"/>
    <col min="17" max="16384" width="9.109375" style="300"/>
  </cols>
  <sheetData>
    <row r="1" spans="1:16" x14ac:dyDescent="0.3">
      <c r="A1" s="649" t="s">
        <v>451</v>
      </c>
      <c r="B1" s="649"/>
      <c r="C1" s="649"/>
      <c r="D1" s="649"/>
      <c r="E1" s="649"/>
      <c r="F1" s="649"/>
      <c r="G1" s="649"/>
      <c r="O1" s="300"/>
      <c r="P1" s="300"/>
    </row>
    <row r="2" spans="1:16" ht="94.5" customHeight="1" x14ac:dyDescent="0.3">
      <c r="A2" s="649" t="s">
        <v>1363</v>
      </c>
      <c r="B2" s="649"/>
      <c r="C2" s="649"/>
      <c r="D2" s="649"/>
      <c r="E2" s="649"/>
      <c r="F2" s="649"/>
      <c r="G2" s="649"/>
      <c r="O2" s="300"/>
      <c r="P2" s="300"/>
    </row>
    <row r="3" spans="1:16" ht="56.25" customHeight="1" x14ac:dyDescent="0.3">
      <c r="A3" s="654" t="s">
        <v>452</v>
      </c>
      <c r="B3" s="654"/>
      <c r="C3" s="654"/>
      <c r="D3" s="654"/>
      <c r="E3" s="654"/>
      <c r="F3" s="654"/>
      <c r="G3" s="654"/>
      <c r="O3" s="300"/>
      <c r="P3" s="300"/>
    </row>
    <row r="4" spans="1:16" x14ac:dyDescent="0.3">
      <c r="A4" s="651" t="s">
        <v>453</v>
      </c>
      <c r="B4" s="651"/>
      <c r="C4" s="651"/>
      <c r="D4" s="651"/>
      <c r="E4" s="651"/>
      <c r="F4" s="651"/>
      <c r="G4" s="651"/>
      <c r="O4" s="300"/>
      <c r="P4" s="300"/>
    </row>
    <row r="5" spans="1:16" ht="21.6" thickBot="1" x14ac:dyDescent="0.35">
      <c r="A5" s="653" t="s">
        <v>351</v>
      </c>
      <c r="B5" s="653"/>
      <c r="C5" s="653"/>
      <c r="D5" s="653"/>
      <c r="E5" s="653"/>
      <c r="F5" s="653"/>
      <c r="G5" s="653"/>
      <c r="O5" s="300"/>
      <c r="P5" s="300"/>
    </row>
    <row r="6" spans="1:16" ht="187.8" thickBot="1" x14ac:dyDescent="0.35">
      <c r="A6" s="160" t="s">
        <v>34</v>
      </c>
      <c r="B6" s="161" t="s">
        <v>35</v>
      </c>
      <c r="C6" s="160" t="s">
        <v>36</v>
      </c>
      <c r="D6" s="162" t="s">
        <v>37</v>
      </c>
      <c r="E6" s="163" t="s">
        <v>454</v>
      </c>
      <c r="F6" s="163" t="s">
        <v>455</v>
      </c>
      <c r="G6" s="163" t="s">
        <v>456</v>
      </c>
      <c r="H6" s="303"/>
      <c r="I6" s="303"/>
      <c r="J6" s="303"/>
      <c r="K6" s="303"/>
      <c r="L6" s="303"/>
      <c r="M6" s="303"/>
      <c r="N6" s="303"/>
      <c r="O6" s="303"/>
      <c r="P6" s="303"/>
    </row>
    <row r="7" spans="1:16" s="309" customFormat="1" ht="16.2" thickBot="1" x14ac:dyDescent="0.35">
      <c r="A7" s="304">
        <v>1</v>
      </c>
      <c r="B7" s="305">
        <v>2</v>
      </c>
      <c r="C7" s="304">
        <v>3</v>
      </c>
      <c r="D7" s="306">
        <v>4</v>
      </c>
      <c r="E7" s="307">
        <v>5</v>
      </c>
      <c r="F7" s="307">
        <v>6</v>
      </c>
      <c r="G7" s="307">
        <v>7</v>
      </c>
      <c r="H7" s="308"/>
      <c r="I7" s="308"/>
      <c r="J7" s="308"/>
      <c r="K7" s="308"/>
      <c r="L7" s="308"/>
      <c r="M7" s="308"/>
      <c r="N7" s="308"/>
      <c r="O7" s="308"/>
      <c r="P7" s="308"/>
    </row>
    <row r="8" spans="1:16" s="313" customFormat="1" ht="24" thickBot="1" x14ac:dyDescent="0.5">
      <c r="A8" s="310" t="s">
        <v>0</v>
      </c>
      <c r="B8" s="311" t="s">
        <v>41</v>
      </c>
      <c r="C8" s="312" t="s">
        <v>24</v>
      </c>
      <c r="D8" s="312" t="s">
        <v>24</v>
      </c>
      <c r="E8" s="312" t="s">
        <v>24</v>
      </c>
      <c r="F8" s="312" t="s">
        <v>24</v>
      </c>
      <c r="G8" s="312" t="s">
        <v>24</v>
      </c>
    </row>
    <row r="9" spans="1:16" ht="36.6" thickBot="1" x14ac:dyDescent="0.35">
      <c r="A9" s="249" t="s">
        <v>457</v>
      </c>
      <c r="B9" s="250" t="s">
        <v>458</v>
      </c>
      <c r="C9" s="234">
        <v>2020</v>
      </c>
      <c r="D9" s="234" t="s">
        <v>459</v>
      </c>
      <c r="E9" s="199">
        <f>SUM(E10:E40)</f>
        <v>1369</v>
      </c>
      <c r="F9" s="199">
        <f>SUM(F10:F40)</f>
        <v>411</v>
      </c>
      <c r="G9" s="199">
        <f>SUM(G10:G40)</f>
        <v>2277.1231000000002</v>
      </c>
      <c r="H9" s="303"/>
      <c r="I9" s="303"/>
      <c r="J9" s="303"/>
      <c r="K9" s="303"/>
      <c r="L9" s="303"/>
      <c r="M9" s="303"/>
      <c r="N9" s="303"/>
      <c r="O9" s="303"/>
      <c r="P9" s="303"/>
    </row>
    <row r="10" spans="1:16" x14ac:dyDescent="0.3">
      <c r="A10" s="251" t="s">
        <v>457</v>
      </c>
      <c r="B10" s="252" t="s">
        <v>1076</v>
      </c>
      <c r="C10" s="207">
        <v>2020</v>
      </c>
      <c r="D10" s="207">
        <v>0.23</v>
      </c>
      <c r="E10" s="203">
        <v>37</v>
      </c>
      <c r="F10" s="203">
        <v>5</v>
      </c>
      <c r="G10" s="203">
        <v>75.240300000000005</v>
      </c>
      <c r="H10" s="303"/>
      <c r="I10" s="303"/>
      <c r="J10" s="303"/>
      <c r="K10" s="303"/>
      <c r="L10" s="303"/>
      <c r="M10" s="303"/>
      <c r="N10" s="303"/>
      <c r="O10" s="303"/>
      <c r="P10" s="303"/>
    </row>
    <row r="11" spans="1:16" x14ac:dyDescent="0.3">
      <c r="A11" s="186" t="s">
        <v>457</v>
      </c>
      <c r="B11" s="258" t="s">
        <v>1077</v>
      </c>
      <c r="C11" s="182">
        <v>2020</v>
      </c>
      <c r="D11" s="182">
        <v>0.4</v>
      </c>
      <c r="E11" s="179">
        <v>22</v>
      </c>
      <c r="F11" s="179">
        <v>12</v>
      </c>
      <c r="G11" s="179">
        <v>47.434310000000004</v>
      </c>
      <c r="H11" s="303"/>
      <c r="I11" s="303"/>
      <c r="J11" s="303"/>
      <c r="K11" s="303"/>
      <c r="L11" s="303"/>
      <c r="M11" s="303"/>
      <c r="N11" s="303"/>
      <c r="O11" s="303"/>
      <c r="P11" s="303"/>
    </row>
    <row r="12" spans="1:16" x14ac:dyDescent="0.3">
      <c r="A12" s="186" t="s">
        <v>457</v>
      </c>
      <c r="B12" s="258" t="s">
        <v>1078</v>
      </c>
      <c r="C12" s="182">
        <v>2020</v>
      </c>
      <c r="D12" s="182">
        <v>0.4</v>
      </c>
      <c r="E12" s="179">
        <v>69</v>
      </c>
      <c r="F12" s="179">
        <v>15</v>
      </c>
      <c r="G12" s="179">
        <v>126.93004999999999</v>
      </c>
      <c r="H12" s="303"/>
      <c r="I12" s="303"/>
      <c r="J12" s="303"/>
      <c r="K12" s="303"/>
      <c r="L12" s="303"/>
      <c r="M12" s="303"/>
      <c r="N12" s="303"/>
      <c r="O12" s="303"/>
      <c r="P12" s="303"/>
    </row>
    <row r="13" spans="1:16" x14ac:dyDescent="0.3">
      <c r="A13" s="186" t="s">
        <v>457</v>
      </c>
      <c r="B13" s="258" t="s">
        <v>1079</v>
      </c>
      <c r="C13" s="182">
        <v>2020</v>
      </c>
      <c r="D13" s="182">
        <v>0.4</v>
      </c>
      <c r="E13" s="179">
        <v>21</v>
      </c>
      <c r="F13" s="179">
        <v>5</v>
      </c>
      <c r="G13" s="179">
        <v>62.311140000000002</v>
      </c>
      <c r="H13" s="303"/>
      <c r="I13" s="303"/>
      <c r="J13" s="303"/>
      <c r="K13" s="303"/>
      <c r="L13" s="303"/>
      <c r="M13" s="303"/>
      <c r="N13" s="303"/>
      <c r="O13" s="303"/>
      <c r="P13" s="303"/>
    </row>
    <row r="14" spans="1:16" x14ac:dyDescent="0.3">
      <c r="A14" s="186" t="s">
        <v>457</v>
      </c>
      <c r="B14" s="258" t="s">
        <v>1080</v>
      </c>
      <c r="C14" s="182">
        <v>2020</v>
      </c>
      <c r="D14" s="182">
        <v>0.4</v>
      </c>
      <c r="E14" s="179">
        <v>20</v>
      </c>
      <c r="F14" s="179">
        <v>15</v>
      </c>
      <c r="G14" s="179">
        <v>46.472070000000002</v>
      </c>
      <c r="H14" s="303"/>
      <c r="I14" s="303"/>
      <c r="J14" s="303"/>
      <c r="K14" s="303"/>
      <c r="L14" s="303"/>
      <c r="M14" s="303"/>
      <c r="N14" s="303"/>
      <c r="O14" s="303"/>
      <c r="P14" s="303"/>
    </row>
    <row r="15" spans="1:16" x14ac:dyDescent="0.3">
      <c r="A15" s="186" t="s">
        <v>457</v>
      </c>
      <c r="B15" s="258" t="s">
        <v>1081</v>
      </c>
      <c r="C15" s="182">
        <v>2020</v>
      </c>
      <c r="D15" s="182">
        <v>0.4</v>
      </c>
      <c r="E15" s="179">
        <v>78</v>
      </c>
      <c r="F15" s="179">
        <v>15</v>
      </c>
      <c r="G15" s="179">
        <v>52.143050000000002</v>
      </c>
      <c r="H15" s="303"/>
      <c r="I15" s="303"/>
      <c r="J15" s="303"/>
      <c r="K15" s="303"/>
      <c r="L15" s="303"/>
      <c r="M15" s="303"/>
      <c r="N15" s="303"/>
      <c r="O15" s="303"/>
      <c r="P15" s="303"/>
    </row>
    <row r="16" spans="1:16" x14ac:dyDescent="0.3">
      <c r="A16" s="186" t="s">
        <v>457</v>
      </c>
      <c r="B16" s="258" t="s">
        <v>1082</v>
      </c>
      <c r="C16" s="182">
        <v>2020</v>
      </c>
      <c r="D16" s="182">
        <v>0.4</v>
      </c>
      <c r="E16" s="179">
        <v>42</v>
      </c>
      <c r="F16" s="179">
        <v>15</v>
      </c>
      <c r="G16" s="179">
        <v>82.772829999999999</v>
      </c>
      <c r="H16" s="303"/>
      <c r="I16" s="303"/>
      <c r="J16" s="303"/>
      <c r="K16" s="303"/>
      <c r="L16" s="303"/>
      <c r="M16" s="303"/>
      <c r="N16" s="303"/>
      <c r="O16" s="303"/>
      <c r="P16" s="303"/>
    </row>
    <row r="17" spans="1:16" x14ac:dyDescent="0.3">
      <c r="A17" s="186" t="s">
        <v>457</v>
      </c>
      <c r="B17" s="258" t="s">
        <v>1083</v>
      </c>
      <c r="C17" s="182">
        <v>2020</v>
      </c>
      <c r="D17" s="182">
        <v>0.4</v>
      </c>
      <c r="E17" s="179">
        <v>31</v>
      </c>
      <c r="F17" s="179">
        <v>15</v>
      </c>
      <c r="G17" s="179">
        <v>113.72416</v>
      </c>
      <c r="H17" s="303"/>
      <c r="I17" s="303"/>
      <c r="J17" s="303"/>
      <c r="K17" s="303"/>
      <c r="L17" s="303"/>
      <c r="M17" s="303"/>
      <c r="N17" s="303"/>
      <c r="O17" s="303"/>
      <c r="P17" s="303"/>
    </row>
    <row r="18" spans="1:16" x14ac:dyDescent="0.3">
      <c r="A18" s="186" t="s">
        <v>457</v>
      </c>
      <c r="B18" s="258" t="s">
        <v>1084</v>
      </c>
      <c r="C18" s="182">
        <v>2020</v>
      </c>
      <c r="D18" s="182">
        <v>0.4</v>
      </c>
      <c r="E18" s="179">
        <v>61</v>
      </c>
      <c r="F18" s="179">
        <v>12</v>
      </c>
      <c r="G18" s="179">
        <v>87.662689999999998</v>
      </c>
      <c r="H18" s="303"/>
      <c r="I18" s="303"/>
      <c r="J18" s="303"/>
      <c r="K18" s="303"/>
      <c r="L18" s="303"/>
      <c r="M18" s="303"/>
      <c r="N18" s="303"/>
      <c r="O18" s="303"/>
      <c r="P18" s="303"/>
    </row>
    <row r="19" spans="1:16" x14ac:dyDescent="0.3">
      <c r="A19" s="186" t="s">
        <v>457</v>
      </c>
      <c r="B19" s="258" t="s">
        <v>1085</v>
      </c>
      <c r="C19" s="182">
        <v>2020</v>
      </c>
      <c r="D19" s="182">
        <v>0.4</v>
      </c>
      <c r="E19" s="179">
        <v>43</v>
      </c>
      <c r="F19" s="179">
        <v>12</v>
      </c>
      <c r="G19" s="179">
        <v>59.160919999999997</v>
      </c>
      <c r="H19" s="303"/>
      <c r="I19" s="303"/>
      <c r="J19" s="303"/>
      <c r="K19" s="303"/>
      <c r="L19" s="303"/>
      <c r="M19" s="303"/>
      <c r="N19" s="303"/>
      <c r="O19" s="303"/>
      <c r="P19" s="303"/>
    </row>
    <row r="20" spans="1:16" x14ac:dyDescent="0.3">
      <c r="A20" s="186" t="s">
        <v>457</v>
      </c>
      <c r="B20" s="258" t="s">
        <v>1086</v>
      </c>
      <c r="C20" s="182">
        <v>2020</v>
      </c>
      <c r="D20" s="182">
        <v>0.23</v>
      </c>
      <c r="E20" s="179">
        <v>45</v>
      </c>
      <c r="F20" s="179">
        <v>5</v>
      </c>
      <c r="G20" s="179">
        <v>97.887720000000002</v>
      </c>
      <c r="H20" s="303"/>
      <c r="I20" s="303"/>
      <c r="J20" s="303"/>
      <c r="K20" s="303"/>
      <c r="L20" s="303"/>
      <c r="M20" s="303"/>
      <c r="N20" s="303"/>
      <c r="O20" s="303"/>
      <c r="P20" s="303"/>
    </row>
    <row r="21" spans="1:16" x14ac:dyDescent="0.3">
      <c r="A21" s="186" t="s">
        <v>457</v>
      </c>
      <c r="B21" s="258" t="s">
        <v>1087</v>
      </c>
      <c r="C21" s="182">
        <v>2020</v>
      </c>
      <c r="D21" s="182">
        <v>0.4</v>
      </c>
      <c r="E21" s="179">
        <v>28</v>
      </c>
      <c r="F21" s="179">
        <v>15</v>
      </c>
      <c r="G21" s="179">
        <v>63.281230000000001</v>
      </c>
      <c r="H21" s="303"/>
      <c r="I21" s="303"/>
      <c r="J21" s="303"/>
      <c r="K21" s="303"/>
      <c r="L21" s="303"/>
      <c r="M21" s="303"/>
      <c r="N21" s="303"/>
      <c r="O21" s="303"/>
      <c r="P21" s="303"/>
    </row>
    <row r="22" spans="1:16" x14ac:dyDescent="0.3">
      <c r="A22" s="186" t="s">
        <v>457</v>
      </c>
      <c r="B22" s="258" t="s">
        <v>1088</v>
      </c>
      <c r="C22" s="182">
        <v>2020</v>
      </c>
      <c r="D22" s="182">
        <v>0.4</v>
      </c>
      <c r="E22" s="179">
        <v>25</v>
      </c>
      <c r="F22" s="179">
        <v>24</v>
      </c>
      <c r="G22" s="179">
        <v>58.821820000000002</v>
      </c>
      <c r="H22" s="303"/>
      <c r="I22" s="303"/>
      <c r="J22" s="303"/>
      <c r="K22" s="303"/>
      <c r="L22" s="303"/>
      <c r="M22" s="303"/>
      <c r="N22" s="303"/>
      <c r="O22" s="303"/>
      <c r="P22" s="303"/>
    </row>
    <row r="23" spans="1:16" x14ac:dyDescent="0.3">
      <c r="A23" s="186" t="s">
        <v>457</v>
      </c>
      <c r="B23" s="258" t="s">
        <v>1089</v>
      </c>
      <c r="C23" s="182">
        <v>2020</v>
      </c>
      <c r="D23" s="182">
        <v>0.4</v>
      </c>
      <c r="E23" s="179">
        <v>27</v>
      </c>
      <c r="F23" s="179">
        <v>12</v>
      </c>
      <c r="G23" s="179">
        <v>51.36609</v>
      </c>
      <c r="H23" s="303"/>
      <c r="I23" s="303"/>
      <c r="J23" s="303"/>
      <c r="K23" s="303"/>
      <c r="L23" s="303"/>
      <c r="M23" s="303"/>
      <c r="N23" s="303"/>
      <c r="O23" s="303"/>
      <c r="P23" s="303"/>
    </row>
    <row r="24" spans="1:16" x14ac:dyDescent="0.3">
      <c r="A24" s="186" t="s">
        <v>457</v>
      </c>
      <c r="B24" s="258" t="s">
        <v>1090</v>
      </c>
      <c r="C24" s="182">
        <v>2020</v>
      </c>
      <c r="D24" s="182">
        <v>0.4</v>
      </c>
      <c r="E24" s="179">
        <v>42</v>
      </c>
      <c r="F24" s="179">
        <v>15</v>
      </c>
      <c r="G24" s="179">
        <v>29.83832</v>
      </c>
      <c r="H24" s="303"/>
      <c r="I24" s="303"/>
      <c r="J24" s="303"/>
      <c r="K24" s="303"/>
      <c r="L24" s="303"/>
      <c r="M24" s="303"/>
      <c r="N24" s="303"/>
      <c r="O24" s="303"/>
      <c r="P24" s="303"/>
    </row>
    <row r="25" spans="1:16" x14ac:dyDescent="0.3">
      <c r="A25" s="186" t="s">
        <v>457</v>
      </c>
      <c r="B25" s="258" t="s">
        <v>1091</v>
      </c>
      <c r="C25" s="182">
        <v>2020</v>
      </c>
      <c r="D25" s="182">
        <v>0.4</v>
      </c>
      <c r="E25" s="179">
        <v>62</v>
      </c>
      <c r="F25" s="179">
        <v>15</v>
      </c>
      <c r="G25" s="179">
        <v>79.602559999999997</v>
      </c>
      <c r="H25" s="303"/>
      <c r="I25" s="303"/>
      <c r="J25" s="303"/>
      <c r="K25" s="303"/>
      <c r="L25" s="303"/>
      <c r="M25" s="303"/>
      <c r="N25" s="303"/>
      <c r="O25" s="303"/>
      <c r="P25" s="303"/>
    </row>
    <row r="26" spans="1:16" x14ac:dyDescent="0.3">
      <c r="A26" s="186" t="s">
        <v>457</v>
      </c>
      <c r="B26" s="258" t="s">
        <v>1092</v>
      </c>
      <c r="C26" s="182">
        <v>2020</v>
      </c>
      <c r="D26" s="182">
        <v>0.4</v>
      </c>
      <c r="E26" s="179">
        <v>13</v>
      </c>
      <c r="F26" s="179">
        <v>15</v>
      </c>
      <c r="G26" s="179">
        <v>43.976029999999994</v>
      </c>
      <c r="H26" s="303"/>
      <c r="I26" s="303"/>
      <c r="J26" s="303"/>
      <c r="K26" s="303"/>
      <c r="L26" s="303"/>
      <c r="M26" s="303"/>
      <c r="N26" s="303"/>
      <c r="O26" s="303"/>
      <c r="P26" s="303"/>
    </row>
    <row r="27" spans="1:16" x14ac:dyDescent="0.3">
      <c r="A27" s="186" t="s">
        <v>457</v>
      </c>
      <c r="B27" s="258" t="s">
        <v>1093</v>
      </c>
      <c r="C27" s="182">
        <v>2020</v>
      </c>
      <c r="D27" s="182">
        <v>0.4</v>
      </c>
      <c r="E27" s="179">
        <v>16</v>
      </c>
      <c r="F27" s="179">
        <v>12</v>
      </c>
      <c r="G27" s="179">
        <v>47.071910000000003</v>
      </c>
      <c r="H27" s="303"/>
      <c r="I27" s="303"/>
      <c r="J27" s="303"/>
      <c r="K27" s="303"/>
      <c r="L27" s="303"/>
      <c r="M27" s="303"/>
      <c r="N27" s="303"/>
      <c r="O27" s="303"/>
      <c r="P27" s="303"/>
    </row>
    <row r="28" spans="1:16" x14ac:dyDescent="0.3">
      <c r="A28" s="186" t="s">
        <v>457</v>
      </c>
      <c r="B28" s="258" t="s">
        <v>1094</v>
      </c>
      <c r="C28" s="182">
        <v>2020</v>
      </c>
      <c r="D28" s="182">
        <v>0.23</v>
      </c>
      <c r="E28" s="179">
        <v>56</v>
      </c>
      <c r="F28" s="179">
        <v>5</v>
      </c>
      <c r="G28" s="179">
        <v>66.898610000000005</v>
      </c>
      <c r="H28" s="303"/>
      <c r="I28" s="303"/>
      <c r="J28" s="303"/>
      <c r="K28" s="303"/>
      <c r="L28" s="303"/>
      <c r="M28" s="303"/>
      <c r="N28" s="303"/>
      <c r="O28" s="303"/>
      <c r="P28" s="303"/>
    </row>
    <row r="29" spans="1:16" x14ac:dyDescent="0.3">
      <c r="A29" s="186" t="s">
        <v>457</v>
      </c>
      <c r="B29" s="258" t="s">
        <v>1095</v>
      </c>
      <c r="C29" s="182">
        <v>2020</v>
      </c>
      <c r="D29" s="182">
        <v>0.4</v>
      </c>
      <c r="E29" s="179">
        <v>13</v>
      </c>
      <c r="F29" s="179">
        <v>12</v>
      </c>
      <c r="G29" s="179">
        <v>43.48648</v>
      </c>
      <c r="H29" s="303"/>
      <c r="I29" s="303"/>
      <c r="J29" s="303"/>
      <c r="K29" s="303"/>
      <c r="L29" s="303"/>
      <c r="M29" s="303"/>
      <c r="N29" s="303"/>
      <c r="O29" s="303"/>
      <c r="P29" s="303"/>
    </row>
    <row r="30" spans="1:16" x14ac:dyDescent="0.3">
      <c r="A30" s="186" t="s">
        <v>457</v>
      </c>
      <c r="B30" s="258" t="s">
        <v>1096</v>
      </c>
      <c r="C30" s="182">
        <v>2020</v>
      </c>
      <c r="D30" s="182">
        <v>0.4</v>
      </c>
      <c r="E30" s="179">
        <v>48</v>
      </c>
      <c r="F30" s="179">
        <v>12</v>
      </c>
      <c r="G30" s="179">
        <v>50.661990000000003</v>
      </c>
      <c r="H30" s="303"/>
      <c r="I30" s="303"/>
      <c r="J30" s="303"/>
      <c r="K30" s="303"/>
      <c r="L30" s="303"/>
      <c r="M30" s="303"/>
      <c r="N30" s="303"/>
      <c r="O30" s="303"/>
      <c r="P30" s="303"/>
    </row>
    <row r="31" spans="1:16" x14ac:dyDescent="0.3">
      <c r="A31" s="186" t="s">
        <v>457</v>
      </c>
      <c r="B31" s="258" t="s">
        <v>1097</v>
      </c>
      <c r="C31" s="182">
        <v>2020</v>
      </c>
      <c r="D31" s="182">
        <v>0.4</v>
      </c>
      <c r="E31" s="179">
        <v>15</v>
      </c>
      <c r="F31" s="179">
        <v>12</v>
      </c>
      <c r="G31" s="179">
        <v>49.772139999999993</v>
      </c>
      <c r="H31" s="303"/>
      <c r="I31" s="303"/>
      <c r="J31" s="303"/>
      <c r="K31" s="303"/>
      <c r="L31" s="303"/>
      <c r="M31" s="303"/>
      <c r="N31" s="303"/>
      <c r="O31" s="303"/>
      <c r="P31" s="303"/>
    </row>
    <row r="32" spans="1:16" x14ac:dyDescent="0.3">
      <c r="A32" s="186" t="s">
        <v>457</v>
      </c>
      <c r="B32" s="258" t="s">
        <v>1098</v>
      </c>
      <c r="C32" s="182">
        <v>2020</v>
      </c>
      <c r="D32" s="182">
        <v>0.4</v>
      </c>
      <c r="E32" s="179">
        <v>42</v>
      </c>
      <c r="F32" s="179">
        <v>12</v>
      </c>
      <c r="G32" s="179">
        <v>67.005179999999996</v>
      </c>
      <c r="H32" s="303"/>
      <c r="I32" s="303"/>
      <c r="J32" s="303"/>
      <c r="K32" s="303"/>
      <c r="L32" s="303"/>
      <c r="M32" s="303"/>
      <c r="N32" s="303"/>
      <c r="O32" s="303"/>
      <c r="P32" s="303"/>
    </row>
    <row r="33" spans="1:16" x14ac:dyDescent="0.3">
      <c r="A33" s="186" t="s">
        <v>457</v>
      </c>
      <c r="B33" s="258" t="s">
        <v>1099</v>
      </c>
      <c r="C33" s="182">
        <v>2020</v>
      </c>
      <c r="D33" s="182">
        <v>0.4</v>
      </c>
      <c r="E33" s="179">
        <v>103</v>
      </c>
      <c r="F33" s="179">
        <v>15</v>
      </c>
      <c r="G33" s="179">
        <v>57.611899999999999</v>
      </c>
      <c r="H33" s="303"/>
      <c r="I33" s="303"/>
      <c r="J33" s="303"/>
      <c r="K33" s="303"/>
      <c r="L33" s="303"/>
      <c r="M33" s="303"/>
      <c r="N33" s="303"/>
      <c r="O33" s="303"/>
      <c r="P33" s="303"/>
    </row>
    <row r="34" spans="1:16" x14ac:dyDescent="0.3">
      <c r="A34" s="186" t="s">
        <v>457</v>
      </c>
      <c r="B34" s="258" t="s">
        <v>1100</v>
      </c>
      <c r="C34" s="182">
        <v>2020</v>
      </c>
      <c r="D34" s="182">
        <v>0.4</v>
      </c>
      <c r="E34" s="179">
        <v>241</v>
      </c>
      <c r="F34" s="179">
        <v>15</v>
      </c>
      <c r="G34" s="179">
        <v>249.76498000000001</v>
      </c>
      <c r="H34" s="303"/>
      <c r="I34" s="303"/>
      <c r="J34" s="303"/>
      <c r="K34" s="303"/>
      <c r="L34" s="303"/>
      <c r="M34" s="303"/>
      <c r="N34" s="303"/>
      <c r="O34" s="303"/>
      <c r="P34" s="303"/>
    </row>
    <row r="35" spans="1:16" x14ac:dyDescent="0.3">
      <c r="A35" s="186" t="s">
        <v>457</v>
      </c>
      <c r="B35" s="258" t="s">
        <v>1101</v>
      </c>
      <c r="C35" s="182">
        <v>2020</v>
      </c>
      <c r="D35" s="182">
        <v>0.4</v>
      </c>
      <c r="E35" s="179">
        <v>19</v>
      </c>
      <c r="F35" s="179">
        <v>45</v>
      </c>
      <c r="G35" s="179">
        <v>155.1919</v>
      </c>
      <c r="H35" s="303"/>
      <c r="I35" s="303"/>
      <c r="J35" s="303"/>
      <c r="K35" s="303"/>
      <c r="L35" s="303"/>
      <c r="M35" s="303"/>
      <c r="N35" s="303"/>
      <c r="O35" s="303"/>
      <c r="P35" s="303"/>
    </row>
    <row r="36" spans="1:16" x14ac:dyDescent="0.3">
      <c r="A36" s="186" t="s">
        <v>457</v>
      </c>
      <c r="B36" s="258" t="s">
        <v>1102</v>
      </c>
      <c r="C36" s="182">
        <v>2020</v>
      </c>
      <c r="D36" s="182">
        <v>0.4</v>
      </c>
      <c r="E36" s="179">
        <v>28</v>
      </c>
      <c r="F36" s="179">
        <v>15</v>
      </c>
      <c r="G36" s="179">
        <v>94.505570000000006</v>
      </c>
      <c r="H36" s="303"/>
      <c r="I36" s="303"/>
      <c r="J36" s="303"/>
      <c r="K36" s="303"/>
      <c r="L36" s="303"/>
      <c r="M36" s="303"/>
      <c r="N36" s="303"/>
      <c r="O36" s="303"/>
      <c r="P36" s="303"/>
    </row>
    <row r="37" spans="1:16" x14ac:dyDescent="0.3">
      <c r="A37" s="186" t="s">
        <v>457</v>
      </c>
      <c r="B37" s="258" t="s">
        <v>1103</v>
      </c>
      <c r="C37" s="182">
        <v>2020</v>
      </c>
      <c r="D37" s="182">
        <v>0.4</v>
      </c>
      <c r="E37" s="179">
        <v>38</v>
      </c>
      <c r="F37" s="179">
        <v>5</v>
      </c>
      <c r="G37" s="179">
        <v>53.942309999999999</v>
      </c>
      <c r="H37" s="303"/>
      <c r="I37" s="303"/>
      <c r="J37" s="303"/>
      <c r="K37" s="303"/>
      <c r="L37" s="303"/>
      <c r="M37" s="303"/>
      <c r="N37" s="303"/>
      <c r="O37" s="303"/>
      <c r="P37" s="303"/>
    </row>
    <row r="38" spans="1:16" x14ac:dyDescent="0.3">
      <c r="A38" s="186" t="s">
        <v>457</v>
      </c>
      <c r="B38" s="258" t="s">
        <v>1104</v>
      </c>
      <c r="C38" s="182">
        <v>2020</v>
      </c>
      <c r="D38" s="182">
        <v>0.23</v>
      </c>
      <c r="E38" s="179">
        <v>48</v>
      </c>
      <c r="F38" s="179">
        <v>5</v>
      </c>
      <c r="G38" s="179">
        <v>54.735599999999998</v>
      </c>
      <c r="H38" s="303"/>
      <c r="I38" s="303"/>
      <c r="J38" s="303"/>
      <c r="K38" s="303"/>
      <c r="L38" s="303"/>
      <c r="M38" s="303"/>
      <c r="N38" s="303"/>
      <c r="O38" s="303"/>
      <c r="P38" s="303"/>
    </row>
    <row r="39" spans="1:16" x14ac:dyDescent="0.3">
      <c r="A39" s="186" t="s">
        <v>457</v>
      </c>
      <c r="B39" s="258" t="s">
        <v>1105</v>
      </c>
      <c r="C39" s="182">
        <v>2020</v>
      </c>
      <c r="D39" s="182">
        <v>0.4</v>
      </c>
      <c r="E39" s="179">
        <v>14</v>
      </c>
      <c r="F39" s="179">
        <v>12</v>
      </c>
      <c r="G39" s="179">
        <v>47.430439999999997</v>
      </c>
      <c r="H39" s="303"/>
      <c r="I39" s="303"/>
      <c r="J39" s="303"/>
      <c r="K39" s="303"/>
      <c r="L39" s="303"/>
      <c r="M39" s="303"/>
      <c r="N39" s="303"/>
      <c r="O39" s="303"/>
      <c r="P39" s="303"/>
    </row>
    <row r="40" spans="1:16" ht="16.2" thickBot="1" x14ac:dyDescent="0.35">
      <c r="A40" s="192" t="s">
        <v>457</v>
      </c>
      <c r="B40" s="260" t="s">
        <v>1106</v>
      </c>
      <c r="C40" s="194">
        <v>2020</v>
      </c>
      <c r="D40" s="194">
        <v>0.4</v>
      </c>
      <c r="E40" s="193">
        <v>22</v>
      </c>
      <c r="F40" s="193">
        <v>12</v>
      </c>
      <c r="G40" s="193">
        <v>60.418800000000005</v>
      </c>
      <c r="H40" s="303"/>
      <c r="I40" s="303"/>
      <c r="J40" s="303"/>
      <c r="K40" s="303"/>
      <c r="L40" s="303"/>
      <c r="M40" s="303"/>
      <c r="N40" s="303"/>
      <c r="O40" s="303"/>
      <c r="P40" s="303"/>
    </row>
    <row r="41" spans="1:16" ht="36.6" thickBot="1" x14ac:dyDescent="0.35">
      <c r="A41" s="249" t="s">
        <v>708</v>
      </c>
      <c r="B41" s="250" t="s">
        <v>709</v>
      </c>
      <c r="C41" s="234">
        <v>2020</v>
      </c>
      <c r="D41" s="234" t="s">
        <v>459</v>
      </c>
      <c r="E41" s="199">
        <f>SUM(E42:E107)</f>
        <v>8882</v>
      </c>
      <c r="F41" s="199">
        <f>SUM(F42:F107)</f>
        <v>2052.4499999999998</v>
      </c>
      <c r="G41" s="199">
        <f>SUM(G42:G107)</f>
        <v>9935.1646999999994</v>
      </c>
      <c r="H41" s="303"/>
      <c r="I41" s="303"/>
      <c r="J41" s="303"/>
      <c r="K41" s="303"/>
      <c r="L41" s="303"/>
      <c r="M41" s="303"/>
      <c r="N41" s="303"/>
      <c r="O41" s="303"/>
      <c r="P41" s="303"/>
    </row>
    <row r="42" spans="1:16" hidden="1" outlineLevel="1" x14ac:dyDescent="0.3">
      <c r="A42" s="251" t="s">
        <v>708</v>
      </c>
      <c r="B42" s="252"/>
      <c r="C42" s="207"/>
      <c r="D42" s="207"/>
      <c r="E42" s="203"/>
      <c r="F42" s="203"/>
      <c r="G42" s="203"/>
      <c r="H42" s="303"/>
      <c r="I42" s="303"/>
      <c r="J42" s="303"/>
      <c r="K42" s="303"/>
      <c r="L42" s="303"/>
      <c r="M42" s="303"/>
      <c r="N42" s="303"/>
      <c r="O42" s="303"/>
      <c r="P42" s="303"/>
    </row>
    <row r="43" spans="1:16" collapsed="1" x14ac:dyDescent="0.3">
      <c r="A43" s="186" t="s">
        <v>708</v>
      </c>
      <c r="B43" s="258" t="s">
        <v>1107</v>
      </c>
      <c r="C43" s="182">
        <v>2020</v>
      </c>
      <c r="D43" s="182">
        <v>0.4</v>
      </c>
      <c r="E43" s="179">
        <v>100</v>
      </c>
      <c r="F43" s="179">
        <v>12</v>
      </c>
      <c r="G43" s="179">
        <v>164.20524999999998</v>
      </c>
      <c r="H43" s="303"/>
      <c r="I43" s="303"/>
      <c r="J43" s="303"/>
      <c r="K43" s="303"/>
      <c r="L43" s="303"/>
      <c r="M43" s="303"/>
      <c r="N43" s="303"/>
      <c r="O43" s="303"/>
      <c r="P43" s="303"/>
    </row>
    <row r="44" spans="1:16" x14ac:dyDescent="0.3">
      <c r="A44" s="186" t="s">
        <v>708</v>
      </c>
      <c r="B44" s="258" t="s">
        <v>1108</v>
      </c>
      <c r="C44" s="182">
        <v>2020</v>
      </c>
      <c r="D44" s="182">
        <v>0.4</v>
      </c>
      <c r="E44" s="179">
        <v>95</v>
      </c>
      <c r="F44" s="179">
        <v>135</v>
      </c>
      <c r="G44" s="179">
        <v>155.06824</v>
      </c>
      <c r="H44" s="303"/>
      <c r="I44" s="303"/>
      <c r="J44" s="303"/>
      <c r="K44" s="303"/>
      <c r="L44" s="303"/>
      <c r="M44" s="303"/>
      <c r="N44" s="303"/>
      <c r="O44" s="303"/>
      <c r="P44" s="303"/>
    </row>
    <row r="45" spans="1:16" x14ac:dyDescent="0.3">
      <c r="A45" s="186" t="s">
        <v>708</v>
      </c>
      <c r="B45" s="258" t="s">
        <v>1109</v>
      </c>
      <c r="C45" s="182">
        <v>2020</v>
      </c>
      <c r="D45" s="182">
        <v>0.4</v>
      </c>
      <c r="E45" s="179">
        <v>161</v>
      </c>
      <c r="F45" s="179">
        <v>15</v>
      </c>
      <c r="G45" s="179">
        <v>166.16982999999999</v>
      </c>
      <c r="H45" s="303"/>
      <c r="I45" s="303"/>
      <c r="J45" s="303"/>
      <c r="K45" s="303"/>
      <c r="L45" s="303"/>
      <c r="M45" s="303"/>
      <c r="N45" s="303"/>
      <c r="O45" s="303"/>
      <c r="P45" s="303"/>
    </row>
    <row r="46" spans="1:16" x14ac:dyDescent="0.3">
      <c r="A46" s="186" t="s">
        <v>708</v>
      </c>
      <c r="B46" s="258" t="s">
        <v>1110</v>
      </c>
      <c r="C46" s="182">
        <v>2020</v>
      </c>
      <c r="D46" s="182">
        <v>0.4</v>
      </c>
      <c r="E46" s="179">
        <v>215</v>
      </c>
      <c r="F46" s="179">
        <v>12</v>
      </c>
      <c r="G46" s="179">
        <v>212.93624</v>
      </c>
      <c r="H46" s="303"/>
      <c r="I46" s="303"/>
      <c r="J46" s="303"/>
      <c r="K46" s="303"/>
      <c r="L46" s="303"/>
      <c r="M46" s="303"/>
      <c r="N46" s="303"/>
      <c r="O46" s="303"/>
      <c r="P46" s="303"/>
    </row>
    <row r="47" spans="1:16" x14ac:dyDescent="0.3">
      <c r="A47" s="186" t="s">
        <v>708</v>
      </c>
      <c r="B47" s="258" t="s">
        <v>1111</v>
      </c>
      <c r="C47" s="182">
        <v>2020</v>
      </c>
      <c r="D47" s="182">
        <v>0.4</v>
      </c>
      <c r="E47" s="179">
        <v>162</v>
      </c>
      <c r="F47" s="179">
        <v>15</v>
      </c>
      <c r="G47" s="179">
        <v>131.85300000000001</v>
      </c>
      <c r="H47" s="303"/>
      <c r="I47" s="303"/>
      <c r="J47" s="303"/>
      <c r="K47" s="303"/>
      <c r="L47" s="303"/>
      <c r="M47" s="303"/>
      <c r="N47" s="303"/>
      <c r="O47" s="303"/>
      <c r="P47" s="303"/>
    </row>
    <row r="48" spans="1:16" x14ac:dyDescent="0.3">
      <c r="A48" s="186" t="s">
        <v>708</v>
      </c>
      <c r="B48" s="258" t="s">
        <v>1112</v>
      </c>
      <c r="C48" s="182">
        <v>2020</v>
      </c>
      <c r="D48" s="182">
        <v>0.4</v>
      </c>
      <c r="E48" s="179">
        <v>114</v>
      </c>
      <c r="F48" s="179">
        <v>12</v>
      </c>
      <c r="G48" s="179">
        <v>147.67433</v>
      </c>
      <c r="H48" s="303"/>
      <c r="I48" s="303"/>
      <c r="J48" s="303"/>
      <c r="K48" s="303"/>
      <c r="L48" s="303"/>
      <c r="M48" s="303"/>
      <c r="N48" s="303"/>
      <c r="O48" s="303"/>
      <c r="P48" s="303"/>
    </row>
    <row r="49" spans="1:16" x14ac:dyDescent="0.3">
      <c r="A49" s="186" t="s">
        <v>708</v>
      </c>
      <c r="B49" s="258" t="s">
        <v>1113</v>
      </c>
      <c r="C49" s="182">
        <v>2020</v>
      </c>
      <c r="D49" s="182">
        <v>0.4</v>
      </c>
      <c r="E49" s="179">
        <v>66</v>
      </c>
      <c r="F49" s="179">
        <v>12</v>
      </c>
      <c r="G49" s="179">
        <v>56.030540000000002</v>
      </c>
      <c r="H49" s="303"/>
      <c r="I49" s="303"/>
      <c r="J49" s="303"/>
      <c r="K49" s="303"/>
      <c r="L49" s="303"/>
      <c r="M49" s="303"/>
      <c r="N49" s="303"/>
      <c r="O49" s="303"/>
      <c r="P49" s="303"/>
    </row>
    <row r="50" spans="1:16" x14ac:dyDescent="0.3">
      <c r="A50" s="186" t="s">
        <v>708</v>
      </c>
      <c r="B50" s="258" t="s">
        <v>1114</v>
      </c>
      <c r="C50" s="182">
        <v>2020</v>
      </c>
      <c r="D50" s="182">
        <v>0.4</v>
      </c>
      <c r="E50" s="179">
        <v>29</v>
      </c>
      <c r="F50" s="179">
        <v>80</v>
      </c>
      <c r="G50" s="179">
        <v>115.19289000000001</v>
      </c>
      <c r="H50" s="303"/>
      <c r="I50" s="303"/>
      <c r="J50" s="303"/>
      <c r="K50" s="303"/>
      <c r="L50" s="303"/>
      <c r="M50" s="303"/>
      <c r="N50" s="303"/>
      <c r="O50" s="303"/>
      <c r="P50" s="303"/>
    </row>
    <row r="51" spans="1:16" x14ac:dyDescent="0.3">
      <c r="A51" s="186" t="s">
        <v>708</v>
      </c>
      <c r="B51" s="258" t="s">
        <v>1115</v>
      </c>
      <c r="C51" s="182">
        <v>2020</v>
      </c>
      <c r="D51" s="182">
        <v>0.4</v>
      </c>
      <c r="E51" s="179">
        <v>1446</v>
      </c>
      <c r="F51" s="179">
        <v>40</v>
      </c>
      <c r="G51" s="179">
        <v>1050.9282800000001</v>
      </c>
      <c r="H51" s="303"/>
      <c r="I51" s="303"/>
      <c r="J51" s="303"/>
      <c r="K51" s="303"/>
      <c r="L51" s="303"/>
      <c r="M51" s="303"/>
      <c r="N51" s="303"/>
      <c r="O51" s="303"/>
      <c r="P51" s="303"/>
    </row>
    <row r="52" spans="1:16" x14ac:dyDescent="0.3">
      <c r="A52" s="186" t="s">
        <v>708</v>
      </c>
      <c r="B52" s="258" t="s">
        <v>1116</v>
      </c>
      <c r="C52" s="182">
        <v>2020</v>
      </c>
      <c r="D52" s="182">
        <v>0.4</v>
      </c>
      <c r="E52" s="179">
        <v>88</v>
      </c>
      <c r="F52" s="179">
        <v>15</v>
      </c>
      <c r="G52" s="179">
        <v>151.87528</v>
      </c>
      <c r="H52" s="303"/>
      <c r="I52" s="303"/>
      <c r="J52" s="303"/>
      <c r="K52" s="303"/>
      <c r="L52" s="303"/>
      <c r="M52" s="303"/>
      <c r="N52" s="303"/>
      <c r="O52" s="303"/>
      <c r="P52" s="303"/>
    </row>
    <row r="53" spans="1:16" x14ac:dyDescent="0.3">
      <c r="A53" s="186" t="s">
        <v>708</v>
      </c>
      <c r="B53" s="258" t="s">
        <v>1117</v>
      </c>
      <c r="C53" s="182">
        <v>2020</v>
      </c>
      <c r="D53" s="182">
        <v>0.23</v>
      </c>
      <c r="E53" s="179">
        <v>120</v>
      </c>
      <c r="F53" s="179">
        <v>4</v>
      </c>
      <c r="G53" s="179">
        <v>101.24339000000001</v>
      </c>
      <c r="H53" s="303"/>
      <c r="I53" s="303"/>
      <c r="J53" s="303"/>
      <c r="K53" s="303"/>
      <c r="L53" s="303"/>
      <c r="M53" s="303"/>
      <c r="N53" s="303"/>
      <c r="O53" s="303"/>
      <c r="P53" s="303"/>
    </row>
    <row r="54" spans="1:16" x14ac:dyDescent="0.3">
      <c r="A54" s="186" t="s">
        <v>708</v>
      </c>
      <c r="B54" s="258" t="s">
        <v>1118</v>
      </c>
      <c r="C54" s="182">
        <v>2020</v>
      </c>
      <c r="D54" s="182">
        <v>0.4</v>
      </c>
      <c r="E54" s="179">
        <v>100</v>
      </c>
      <c r="F54" s="179">
        <v>15</v>
      </c>
      <c r="G54" s="179">
        <v>158.15939</v>
      </c>
      <c r="H54" s="303"/>
      <c r="I54" s="303"/>
      <c r="J54" s="303"/>
      <c r="K54" s="303"/>
      <c r="L54" s="303"/>
      <c r="M54" s="303"/>
      <c r="N54" s="303"/>
      <c r="O54" s="303"/>
      <c r="P54" s="303"/>
    </row>
    <row r="55" spans="1:16" x14ac:dyDescent="0.3">
      <c r="A55" s="186" t="s">
        <v>708</v>
      </c>
      <c r="B55" s="258" t="s">
        <v>1119</v>
      </c>
      <c r="C55" s="182">
        <v>2020</v>
      </c>
      <c r="D55" s="182">
        <v>0.4</v>
      </c>
      <c r="E55" s="179">
        <v>119</v>
      </c>
      <c r="F55" s="179">
        <v>12</v>
      </c>
      <c r="G55" s="179">
        <v>152.85522</v>
      </c>
      <c r="H55" s="303"/>
      <c r="I55" s="303"/>
      <c r="J55" s="303"/>
      <c r="K55" s="303"/>
      <c r="L55" s="303"/>
      <c r="M55" s="303"/>
      <c r="N55" s="303"/>
      <c r="O55" s="303"/>
      <c r="P55" s="303"/>
    </row>
    <row r="56" spans="1:16" x14ac:dyDescent="0.3">
      <c r="A56" s="186" t="s">
        <v>708</v>
      </c>
      <c r="B56" s="258" t="s">
        <v>1120</v>
      </c>
      <c r="C56" s="182">
        <v>2020</v>
      </c>
      <c r="D56" s="182">
        <v>0.23</v>
      </c>
      <c r="E56" s="179">
        <v>84</v>
      </c>
      <c r="F56" s="179">
        <v>3</v>
      </c>
      <c r="G56" s="179">
        <v>108.15711</v>
      </c>
      <c r="H56" s="303"/>
      <c r="I56" s="303"/>
      <c r="J56" s="303"/>
      <c r="K56" s="303"/>
      <c r="L56" s="303"/>
      <c r="M56" s="303"/>
      <c r="N56" s="303"/>
      <c r="O56" s="303"/>
      <c r="P56" s="303"/>
    </row>
    <row r="57" spans="1:16" x14ac:dyDescent="0.3">
      <c r="A57" s="186" t="s">
        <v>708</v>
      </c>
      <c r="B57" s="258" t="s">
        <v>1121</v>
      </c>
      <c r="C57" s="182">
        <v>2020</v>
      </c>
      <c r="D57" s="182">
        <v>0.4</v>
      </c>
      <c r="E57" s="179">
        <v>141</v>
      </c>
      <c r="F57" s="179">
        <v>12</v>
      </c>
      <c r="G57" s="179">
        <v>142.25700000000001</v>
      </c>
      <c r="H57" s="303"/>
      <c r="I57" s="303"/>
      <c r="J57" s="303"/>
      <c r="K57" s="303"/>
      <c r="L57" s="303"/>
      <c r="M57" s="303"/>
      <c r="N57" s="303"/>
      <c r="O57" s="303"/>
      <c r="P57" s="303"/>
    </row>
    <row r="58" spans="1:16" x14ac:dyDescent="0.3">
      <c r="A58" s="186" t="s">
        <v>708</v>
      </c>
      <c r="B58" s="258" t="s">
        <v>1122</v>
      </c>
      <c r="C58" s="182">
        <v>2020</v>
      </c>
      <c r="D58" s="182">
        <v>0.23</v>
      </c>
      <c r="E58" s="179">
        <v>12</v>
      </c>
      <c r="F58" s="179">
        <v>5</v>
      </c>
      <c r="G58" s="179">
        <v>29.6906</v>
      </c>
      <c r="H58" s="303"/>
      <c r="I58" s="303"/>
      <c r="J58" s="303"/>
      <c r="K58" s="303"/>
      <c r="L58" s="303"/>
      <c r="M58" s="303"/>
      <c r="N58" s="303"/>
      <c r="O58" s="303"/>
      <c r="P58" s="303"/>
    </row>
    <row r="59" spans="1:16" x14ac:dyDescent="0.3">
      <c r="A59" s="186" t="s">
        <v>708</v>
      </c>
      <c r="B59" s="258" t="s">
        <v>1123</v>
      </c>
      <c r="C59" s="182">
        <v>2020</v>
      </c>
      <c r="D59" s="182">
        <v>0.4</v>
      </c>
      <c r="E59" s="179">
        <v>105</v>
      </c>
      <c r="F59" s="179">
        <v>15</v>
      </c>
      <c r="G59" s="179">
        <v>57.054459999999999</v>
      </c>
      <c r="H59" s="303"/>
      <c r="I59" s="303"/>
      <c r="J59" s="303"/>
      <c r="K59" s="303"/>
      <c r="L59" s="303"/>
      <c r="M59" s="303"/>
      <c r="N59" s="303"/>
      <c r="O59" s="303"/>
      <c r="P59" s="303"/>
    </row>
    <row r="60" spans="1:16" x14ac:dyDescent="0.3">
      <c r="A60" s="186" t="s">
        <v>708</v>
      </c>
      <c r="B60" s="258" t="s">
        <v>1124</v>
      </c>
      <c r="C60" s="182">
        <v>2020</v>
      </c>
      <c r="D60" s="182">
        <v>0.23</v>
      </c>
      <c r="E60" s="179">
        <v>35</v>
      </c>
      <c r="F60" s="179">
        <v>2</v>
      </c>
      <c r="G60" s="179">
        <v>38.223559999999999</v>
      </c>
      <c r="H60" s="303"/>
      <c r="I60" s="303"/>
      <c r="J60" s="303"/>
      <c r="K60" s="303"/>
      <c r="L60" s="303"/>
      <c r="M60" s="303"/>
      <c r="N60" s="303"/>
      <c r="O60" s="303"/>
      <c r="P60" s="303"/>
    </row>
    <row r="61" spans="1:16" x14ac:dyDescent="0.3">
      <c r="A61" s="186" t="s">
        <v>708</v>
      </c>
      <c r="B61" s="258" t="s">
        <v>1125</v>
      </c>
      <c r="C61" s="182">
        <v>2020</v>
      </c>
      <c r="D61" s="182">
        <v>0.4</v>
      </c>
      <c r="E61" s="179">
        <v>172</v>
      </c>
      <c r="F61" s="179">
        <v>15</v>
      </c>
      <c r="G61" s="179">
        <v>187.86807999999999</v>
      </c>
      <c r="H61" s="303"/>
      <c r="I61" s="303"/>
      <c r="J61" s="303"/>
      <c r="K61" s="303"/>
      <c r="L61" s="303"/>
      <c r="M61" s="303"/>
      <c r="N61" s="303"/>
      <c r="O61" s="303"/>
      <c r="P61" s="303"/>
    </row>
    <row r="62" spans="1:16" x14ac:dyDescent="0.3">
      <c r="A62" s="186" t="s">
        <v>708</v>
      </c>
      <c r="B62" s="258" t="s">
        <v>1126</v>
      </c>
      <c r="C62" s="182">
        <v>2020</v>
      </c>
      <c r="D62" s="182">
        <v>0.4</v>
      </c>
      <c r="E62" s="179">
        <v>100</v>
      </c>
      <c r="F62" s="179">
        <v>31.95</v>
      </c>
      <c r="G62" s="179">
        <v>191.46832000000001</v>
      </c>
      <c r="H62" s="303"/>
      <c r="I62" s="303"/>
      <c r="J62" s="303"/>
      <c r="K62" s="303"/>
      <c r="L62" s="303"/>
      <c r="M62" s="303"/>
      <c r="N62" s="303"/>
      <c r="O62" s="303"/>
      <c r="P62" s="303"/>
    </row>
    <row r="63" spans="1:16" x14ac:dyDescent="0.3">
      <c r="A63" s="186" t="s">
        <v>708</v>
      </c>
      <c r="B63" s="258" t="s">
        <v>1127</v>
      </c>
      <c r="C63" s="182">
        <v>2020</v>
      </c>
      <c r="D63" s="182">
        <v>0.4</v>
      </c>
      <c r="E63" s="179">
        <v>70</v>
      </c>
      <c r="F63" s="179">
        <v>15</v>
      </c>
      <c r="G63" s="179">
        <v>100.56244</v>
      </c>
      <c r="H63" s="303"/>
      <c r="I63" s="303"/>
      <c r="J63" s="303"/>
      <c r="K63" s="303"/>
      <c r="L63" s="303"/>
      <c r="M63" s="303"/>
      <c r="N63" s="303"/>
      <c r="O63" s="303"/>
      <c r="P63" s="303"/>
    </row>
    <row r="64" spans="1:16" x14ac:dyDescent="0.3">
      <c r="A64" s="186" t="s">
        <v>708</v>
      </c>
      <c r="B64" s="258" t="s">
        <v>1128</v>
      </c>
      <c r="C64" s="182">
        <v>2020</v>
      </c>
      <c r="D64" s="182">
        <v>0.23</v>
      </c>
      <c r="E64" s="179">
        <v>82</v>
      </c>
      <c r="F64" s="179">
        <v>5</v>
      </c>
      <c r="G64" s="179">
        <v>60.464560000000006</v>
      </c>
      <c r="H64" s="303"/>
      <c r="I64" s="303"/>
      <c r="J64" s="303"/>
      <c r="K64" s="303"/>
      <c r="L64" s="303"/>
      <c r="M64" s="303"/>
      <c r="N64" s="303"/>
      <c r="O64" s="303"/>
      <c r="P64" s="303"/>
    </row>
    <row r="65" spans="1:16" x14ac:dyDescent="0.3">
      <c r="A65" s="186" t="s">
        <v>708</v>
      </c>
      <c r="B65" s="258" t="s">
        <v>1129</v>
      </c>
      <c r="C65" s="182">
        <v>2020</v>
      </c>
      <c r="D65" s="182">
        <v>0.23</v>
      </c>
      <c r="E65" s="179">
        <v>40</v>
      </c>
      <c r="F65" s="179">
        <v>2</v>
      </c>
      <c r="G65" s="179">
        <v>61.585899999999995</v>
      </c>
      <c r="H65" s="303"/>
      <c r="I65" s="303"/>
      <c r="J65" s="303"/>
      <c r="K65" s="303"/>
      <c r="L65" s="303"/>
      <c r="M65" s="303"/>
      <c r="N65" s="303"/>
      <c r="O65" s="303"/>
      <c r="P65" s="303"/>
    </row>
    <row r="66" spans="1:16" x14ac:dyDescent="0.3">
      <c r="A66" s="186" t="s">
        <v>708</v>
      </c>
      <c r="B66" s="258" t="s">
        <v>1130</v>
      </c>
      <c r="C66" s="182">
        <v>2020</v>
      </c>
      <c r="D66" s="182">
        <v>0.4</v>
      </c>
      <c r="E66" s="179">
        <v>81</v>
      </c>
      <c r="F66" s="179">
        <v>15</v>
      </c>
      <c r="G66" s="179">
        <v>199.02298999999999</v>
      </c>
      <c r="H66" s="303"/>
      <c r="I66" s="303"/>
      <c r="J66" s="303"/>
      <c r="K66" s="303"/>
      <c r="L66" s="303"/>
      <c r="M66" s="303"/>
      <c r="N66" s="303"/>
      <c r="O66" s="303"/>
      <c r="P66" s="303"/>
    </row>
    <row r="67" spans="1:16" x14ac:dyDescent="0.3">
      <c r="A67" s="186" t="s">
        <v>708</v>
      </c>
      <c r="B67" s="258" t="s">
        <v>1131</v>
      </c>
      <c r="C67" s="182">
        <v>2020</v>
      </c>
      <c r="D67" s="182">
        <v>0.4</v>
      </c>
      <c r="E67" s="179">
        <v>59</v>
      </c>
      <c r="F67" s="179">
        <v>12</v>
      </c>
      <c r="G67" s="179">
        <v>106.59308</v>
      </c>
      <c r="H67" s="303"/>
      <c r="I67" s="303"/>
      <c r="J67" s="303"/>
      <c r="K67" s="303"/>
      <c r="L67" s="303"/>
      <c r="M67" s="303"/>
      <c r="N67" s="303"/>
      <c r="O67" s="303"/>
      <c r="P67" s="303"/>
    </row>
    <row r="68" spans="1:16" x14ac:dyDescent="0.3">
      <c r="A68" s="186" t="s">
        <v>708</v>
      </c>
      <c r="B68" s="258" t="s">
        <v>1132</v>
      </c>
      <c r="C68" s="182">
        <v>2020</v>
      </c>
      <c r="D68" s="182">
        <v>0.4</v>
      </c>
      <c r="E68" s="179">
        <v>119</v>
      </c>
      <c r="F68" s="179">
        <v>12</v>
      </c>
      <c r="G68" s="179">
        <v>130.90026</v>
      </c>
      <c r="H68" s="303"/>
      <c r="I68" s="303"/>
      <c r="J68" s="303"/>
      <c r="K68" s="303"/>
      <c r="L68" s="303"/>
      <c r="M68" s="303"/>
      <c r="N68" s="303"/>
      <c r="O68" s="303"/>
      <c r="P68" s="303"/>
    </row>
    <row r="69" spans="1:16" x14ac:dyDescent="0.3">
      <c r="A69" s="186" t="s">
        <v>708</v>
      </c>
      <c r="B69" s="258" t="s">
        <v>1133</v>
      </c>
      <c r="C69" s="182">
        <v>2020</v>
      </c>
      <c r="D69" s="182">
        <v>0.4</v>
      </c>
      <c r="E69" s="179">
        <v>39</v>
      </c>
      <c r="F69" s="179">
        <v>12</v>
      </c>
      <c r="G69" s="179">
        <v>57.882739999999998</v>
      </c>
      <c r="H69" s="303"/>
      <c r="I69" s="303"/>
      <c r="J69" s="303"/>
      <c r="K69" s="303"/>
      <c r="L69" s="303"/>
      <c r="M69" s="303"/>
      <c r="N69" s="303"/>
      <c r="O69" s="303"/>
      <c r="P69" s="303"/>
    </row>
    <row r="70" spans="1:16" x14ac:dyDescent="0.3">
      <c r="A70" s="186" t="s">
        <v>708</v>
      </c>
      <c r="B70" s="258" t="s">
        <v>1134</v>
      </c>
      <c r="C70" s="182">
        <v>2020</v>
      </c>
      <c r="D70" s="182">
        <v>0.23</v>
      </c>
      <c r="E70" s="179">
        <v>86</v>
      </c>
      <c r="F70" s="179">
        <v>5</v>
      </c>
      <c r="G70" s="179">
        <v>113.76767</v>
      </c>
      <c r="H70" s="303"/>
      <c r="I70" s="303"/>
      <c r="J70" s="303"/>
      <c r="K70" s="303"/>
      <c r="L70" s="303"/>
      <c r="M70" s="303"/>
      <c r="N70" s="303"/>
      <c r="O70" s="303"/>
      <c r="P70" s="303"/>
    </row>
    <row r="71" spans="1:16" x14ac:dyDescent="0.3">
      <c r="A71" s="186" t="s">
        <v>708</v>
      </c>
      <c r="B71" s="258" t="s">
        <v>1135</v>
      </c>
      <c r="C71" s="182">
        <v>2020</v>
      </c>
      <c r="D71" s="182">
        <v>0.4</v>
      </c>
      <c r="E71" s="179">
        <v>276</v>
      </c>
      <c r="F71" s="179">
        <v>15</v>
      </c>
      <c r="G71" s="179">
        <v>231.97209000000001</v>
      </c>
      <c r="H71" s="303"/>
      <c r="I71" s="303"/>
      <c r="J71" s="303"/>
      <c r="K71" s="303"/>
      <c r="L71" s="303"/>
      <c r="M71" s="303"/>
      <c r="N71" s="303"/>
      <c r="O71" s="303"/>
      <c r="P71" s="303"/>
    </row>
    <row r="72" spans="1:16" x14ac:dyDescent="0.3">
      <c r="A72" s="186" t="s">
        <v>708</v>
      </c>
      <c r="B72" s="258" t="s">
        <v>1136</v>
      </c>
      <c r="C72" s="182">
        <v>2020</v>
      </c>
      <c r="D72" s="182">
        <v>0.4</v>
      </c>
      <c r="E72" s="179">
        <v>258</v>
      </c>
      <c r="F72" s="179">
        <v>15</v>
      </c>
      <c r="G72" s="179">
        <v>210.98759000000001</v>
      </c>
      <c r="H72" s="303"/>
      <c r="I72" s="303"/>
      <c r="J72" s="303"/>
      <c r="K72" s="303"/>
      <c r="L72" s="303"/>
      <c r="M72" s="303"/>
      <c r="N72" s="303"/>
      <c r="O72" s="303"/>
      <c r="P72" s="303"/>
    </row>
    <row r="73" spans="1:16" x14ac:dyDescent="0.3">
      <c r="A73" s="186" t="s">
        <v>708</v>
      </c>
      <c r="B73" s="258" t="s">
        <v>1137</v>
      </c>
      <c r="C73" s="182">
        <v>2020</v>
      </c>
      <c r="D73" s="182">
        <v>0.23</v>
      </c>
      <c r="E73" s="179">
        <v>26</v>
      </c>
      <c r="F73" s="179">
        <v>2</v>
      </c>
      <c r="G73" s="179">
        <v>54.900230000000001</v>
      </c>
      <c r="H73" s="303"/>
      <c r="I73" s="303"/>
      <c r="J73" s="303"/>
      <c r="K73" s="303"/>
      <c r="L73" s="303"/>
      <c r="M73" s="303"/>
      <c r="N73" s="303"/>
      <c r="O73" s="303"/>
      <c r="P73" s="303"/>
    </row>
    <row r="74" spans="1:16" x14ac:dyDescent="0.3">
      <c r="A74" s="186" t="s">
        <v>708</v>
      </c>
      <c r="B74" s="258" t="s">
        <v>1138</v>
      </c>
      <c r="C74" s="182">
        <v>2020</v>
      </c>
      <c r="D74" s="182">
        <v>0.4</v>
      </c>
      <c r="E74" s="179">
        <v>35</v>
      </c>
      <c r="F74" s="179">
        <v>12</v>
      </c>
      <c r="G74" s="179">
        <v>50.689140000000002</v>
      </c>
      <c r="H74" s="303"/>
      <c r="I74" s="303"/>
      <c r="J74" s="303"/>
      <c r="K74" s="303"/>
      <c r="L74" s="303"/>
      <c r="M74" s="303"/>
      <c r="N74" s="303"/>
      <c r="O74" s="303"/>
      <c r="P74" s="303"/>
    </row>
    <row r="75" spans="1:16" x14ac:dyDescent="0.3">
      <c r="A75" s="186" t="s">
        <v>708</v>
      </c>
      <c r="B75" s="258" t="s">
        <v>1139</v>
      </c>
      <c r="C75" s="182">
        <v>2020</v>
      </c>
      <c r="D75" s="182">
        <v>0.4</v>
      </c>
      <c r="E75" s="179">
        <v>38</v>
      </c>
      <c r="F75" s="179">
        <v>2.5</v>
      </c>
      <c r="G75" s="179">
        <v>43.161819999999999</v>
      </c>
      <c r="H75" s="303"/>
      <c r="I75" s="303"/>
      <c r="J75" s="303"/>
      <c r="K75" s="303"/>
      <c r="L75" s="303"/>
      <c r="M75" s="303"/>
      <c r="N75" s="303"/>
      <c r="O75" s="303"/>
      <c r="P75" s="303"/>
    </row>
    <row r="76" spans="1:16" x14ac:dyDescent="0.3">
      <c r="A76" s="186" t="s">
        <v>708</v>
      </c>
      <c r="B76" s="258" t="s">
        <v>1140</v>
      </c>
      <c r="C76" s="182">
        <v>2020</v>
      </c>
      <c r="D76" s="182">
        <v>0.4</v>
      </c>
      <c r="E76" s="179">
        <v>45</v>
      </c>
      <c r="F76" s="179">
        <v>12</v>
      </c>
      <c r="G76" s="179">
        <v>76.194159999999997</v>
      </c>
      <c r="H76" s="303"/>
      <c r="I76" s="303"/>
      <c r="J76" s="303"/>
      <c r="K76" s="303"/>
      <c r="L76" s="303"/>
      <c r="M76" s="303"/>
      <c r="N76" s="303"/>
      <c r="O76" s="303"/>
      <c r="P76" s="303"/>
    </row>
    <row r="77" spans="1:16" x14ac:dyDescent="0.3">
      <c r="A77" s="186" t="s">
        <v>708</v>
      </c>
      <c r="B77" s="258" t="s">
        <v>1141</v>
      </c>
      <c r="C77" s="182">
        <v>2020</v>
      </c>
      <c r="D77" s="182">
        <v>0.4</v>
      </c>
      <c r="E77" s="179">
        <v>560</v>
      </c>
      <c r="F77" s="179">
        <v>15</v>
      </c>
      <c r="G77" s="179">
        <v>549.17418000000009</v>
      </c>
      <c r="H77" s="303"/>
      <c r="I77" s="303"/>
      <c r="J77" s="303"/>
      <c r="K77" s="303"/>
      <c r="L77" s="303"/>
      <c r="M77" s="303"/>
      <c r="N77" s="303"/>
      <c r="O77" s="303"/>
      <c r="P77" s="303"/>
    </row>
    <row r="78" spans="1:16" x14ac:dyDescent="0.3">
      <c r="A78" s="186" t="s">
        <v>708</v>
      </c>
      <c r="B78" s="258" t="s">
        <v>1142</v>
      </c>
      <c r="C78" s="182">
        <v>2020</v>
      </c>
      <c r="D78" s="182">
        <v>0.4</v>
      </c>
      <c r="E78" s="179">
        <v>120</v>
      </c>
      <c r="F78" s="179">
        <v>12</v>
      </c>
      <c r="G78" s="179">
        <v>104.52116000000001</v>
      </c>
      <c r="H78" s="303"/>
      <c r="I78" s="303"/>
      <c r="J78" s="303"/>
      <c r="K78" s="303"/>
      <c r="L78" s="303"/>
      <c r="M78" s="303"/>
      <c r="N78" s="303"/>
      <c r="O78" s="303"/>
      <c r="P78" s="303"/>
    </row>
    <row r="79" spans="1:16" x14ac:dyDescent="0.3">
      <c r="A79" s="186" t="s">
        <v>708</v>
      </c>
      <c r="B79" s="258" t="s">
        <v>1143</v>
      </c>
      <c r="C79" s="182">
        <v>2020</v>
      </c>
      <c r="D79" s="182">
        <v>0.4</v>
      </c>
      <c r="E79" s="179">
        <v>100</v>
      </c>
      <c r="F79" s="179">
        <v>12</v>
      </c>
      <c r="G79" s="179">
        <v>61.01952</v>
      </c>
      <c r="H79" s="303"/>
      <c r="I79" s="303"/>
      <c r="J79" s="303"/>
      <c r="K79" s="303"/>
      <c r="L79" s="303"/>
      <c r="M79" s="303"/>
      <c r="N79" s="303"/>
      <c r="O79" s="303"/>
      <c r="P79" s="303"/>
    </row>
    <row r="80" spans="1:16" x14ac:dyDescent="0.3">
      <c r="A80" s="186" t="s">
        <v>708</v>
      </c>
      <c r="B80" s="258" t="s">
        <v>1144</v>
      </c>
      <c r="C80" s="182">
        <v>2020</v>
      </c>
      <c r="D80" s="182">
        <v>0.4</v>
      </c>
      <c r="E80" s="179">
        <v>25</v>
      </c>
      <c r="F80" s="179">
        <v>12</v>
      </c>
      <c r="G80" s="179">
        <v>78.511920000000003</v>
      </c>
      <c r="H80" s="303"/>
      <c r="I80" s="303"/>
      <c r="J80" s="303"/>
      <c r="K80" s="303"/>
      <c r="L80" s="303"/>
      <c r="M80" s="303"/>
      <c r="N80" s="303"/>
      <c r="O80" s="303"/>
      <c r="P80" s="303"/>
    </row>
    <row r="81" spans="1:16" x14ac:dyDescent="0.3">
      <c r="A81" s="186" t="s">
        <v>708</v>
      </c>
      <c r="B81" s="258" t="s">
        <v>1145</v>
      </c>
      <c r="C81" s="182">
        <v>2020</v>
      </c>
      <c r="D81" s="182">
        <v>0.4</v>
      </c>
      <c r="E81" s="179">
        <v>103</v>
      </c>
      <c r="F81" s="179">
        <v>12</v>
      </c>
      <c r="G81" s="179">
        <v>118.16792</v>
      </c>
      <c r="H81" s="303"/>
      <c r="I81" s="303"/>
      <c r="J81" s="303"/>
      <c r="K81" s="303"/>
      <c r="L81" s="303"/>
      <c r="M81" s="303"/>
      <c r="N81" s="303"/>
      <c r="O81" s="303"/>
      <c r="P81" s="303"/>
    </row>
    <row r="82" spans="1:16" x14ac:dyDescent="0.3">
      <c r="A82" s="186" t="s">
        <v>708</v>
      </c>
      <c r="B82" s="258" t="s">
        <v>1146</v>
      </c>
      <c r="C82" s="182">
        <v>2020</v>
      </c>
      <c r="D82" s="182">
        <v>0.4</v>
      </c>
      <c r="E82" s="179">
        <v>150</v>
      </c>
      <c r="F82" s="179">
        <v>25</v>
      </c>
      <c r="G82" s="179">
        <v>216.85075000000003</v>
      </c>
      <c r="H82" s="303"/>
      <c r="I82" s="303"/>
      <c r="J82" s="303"/>
      <c r="K82" s="303"/>
      <c r="L82" s="303"/>
      <c r="M82" s="303"/>
      <c r="N82" s="303"/>
      <c r="O82" s="303"/>
      <c r="P82" s="303"/>
    </row>
    <row r="83" spans="1:16" x14ac:dyDescent="0.3">
      <c r="A83" s="186" t="s">
        <v>708</v>
      </c>
      <c r="B83" s="258" t="s">
        <v>1147</v>
      </c>
      <c r="C83" s="182">
        <v>2020</v>
      </c>
      <c r="D83" s="182">
        <v>0.4</v>
      </c>
      <c r="E83" s="179">
        <v>66</v>
      </c>
      <c r="F83" s="179">
        <v>150</v>
      </c>
      <c r="G83" s="179">
        <v>217.32102</v>
      </c>
      <c r="H83" s="303"/>
      <c r="I83" s="303"/>
      <c r="J83" s="303"/>
      <c r="K83" s="303"/>
      <c r="L83" s="303"/>
      <c r="M83" s="303"/>
      <c r="N83" s="303"/>
      <c r="O83" s="303"/>
      <c r="P83" s="303"/>
    </row>
    <row r="84" spans="1:16" x14ac:dyDescent="0.3">
      <c r="A84" s="186" t="s">
        <v>708</v>
      </c>
      <c r="B84" s="258" t="s">
        <v>1148</v>
      </c>
      <c r="C84" s="182">
        <v>2020</v>
      </c>
      <c r="D84" s="182">
        <v>0.4</v>
      </c>
      <c r="E84" s="179">
        <v>85</v>
      </c>
      <c r="F84" s="179">
        <v>140</v>
      </c>
      <c r="G84" s="179">
        <v>155.04848999999999</v>
      </c>
      <c r="H84" s="303"/>
      <c r="I84" s="303"/>
      <c r="J84" s="303"/>
      <c r="K84" s="303"/>
      <c r="L84" s="303"/>
      <c r="M84" s="303"/>
      <c r="N84" s="303"/>
      <c r="O84" s="303"/>
      <c r="P84" s="303"/>
    </row>
    <row r="85" spans="1:16" x14ac:dyDescent="0.3">
      <c r="A85" s="186" t="s">
        <v>708</v>
      </c>
      <c r="B85" s="258" t="s">
        <v>1149</v>
      </c>
      <c r="C85" s="182">
        <v>2020</v>
      </c>
      <c r="D85" s="182">
        <v>0.4</v>
      </c>
      <c r="E85" s="179">
        <v>34</v>
      </c>
      <c r="F85" s="179">
        <v>90</v>
      </c>
      <c r="G85" s="179">
        <v>256.53089</v>
      </c>
      <c r="H85" s="303"/>
      <c r="I85" s="303"/>
      <c r="J85" s="303"/>
      <c r="K85" s="303"/>
      <c r="L85" s="303"/>
      <c r="M85" s="303"/>
      <c r="N85" s="303"/>
      <c r="O85" s="303"/>
      <c r="P85" s="303"/>
    </row>
    <row r="86" spans="1:16" x14ac:dyDescent="0.3">
      <c r="A86" s="186" t="s">
        <v>708</v>
      </c>
      <c r="B86" s="258" t="s">
        <v>1150</v>
      </c>
      <c r="C86" s="182">
        <v>2020</v>
      </c>
      <c r="D86" s="182">
        <v>0.4</v>
      </c>
      <c r="E86" s="179">
        <v>559</v>
      </c>
      <c r="F86" s="179">
        <v>95</v>
      </c>
      <c r="G86" s="179">
        <v>318.94077999999996</v>
      </c>
      <c r="H86" s="303"/>
      <c r="I86" s="303"/>
      <c r="J86" s="303"/>
      <c r="K86" s="303"/>
      <c r="L86" s="303"/>
      <c r="M86" s="303"/>
      <c r="N86" s="303"/>
      <c r="O86" s="303"/>
      <c r="P86" s="303"/>
    </row>
    <row r="87" spans="1:16" x14ac:dyDescent="0.3">
      <c r="A87" s="186" t="s">
        <v>708</v>
      </c>
      <c r="B87" s="258" t="s">
        <v>1151</v>
      </c>
      <c r="C87" s="182">
        <v>2020</v>
      </c>
      <c r="D87" s="182">
        <v>0.4</v>
      </c>
      <c r="E87" s="179">
        <v>71</v>
      </c>
      <c r="F87" s="179">
        <v>15</v>
      </c>
      <c r="G87" s="179">
        <v>115.90235</v>
      </c>
      <c r="H87" s="303"/>
      <c r="I87" s="303"/>
      <c r="J87" s="303"/>
      <c r="K87" s="303"/>
      <c r="L87" s="303"/>
      <c r="M87" s="303"/>
      <c r="N87" s="303"/>
      <c r="O87" s="303"/>
      <c r="P87" s="303"/>
    </row>
    <row r="88" spans="1:16" x14ac:dyDescent="0.3">
      <c r="A88" s="186" t="s">
        <v>708</v>
      </c>
      <c r="B88" s="258" t="s">
        <v>1152</v>
      </c>
      <c r="C88" s="182">
        <v>2020</v>
      </c>
      <c r="D88" s="182">
        <v>0.4</v>
      </c>
      <c r="E88" s="179">
        <v>75</v>
      </c>
      <c r="F88" s="179">
        <v>9</v>
      </c>
      <c r="G88" s="179">
        <v>118.2021</v>
      </c>
      <c r="H88" s="303"/>
      <c r="I88" s="303"/>
      <c r="J88" s="303"/>
      <c r="K88" s="303"/>
      <c r="L88" s="303"/>
      <c r="M88" s="303"/>
      <c r="N88" s="303"/>
      <c r="O88" s="303"/>
      <c r="P88" s="303"/>
    </row>
    <row r="89" spans="1:16" x14ac:dyDescent="0.3">
      <c r="A89" s="186" t="s">
        <v>708</v>
      </c>
      <c r="B89" s="258" t="s">
        <v>1153</v>
      </c>
      <c r="C89" s="182">
        <v>2020</v>
      </c>
      <c r="D89" s="182">
        <v>0.4</v>
      </c>
      <c r="E89" s="179">
        <v>253</v>
      </c>
      <c r="F89" s="179">
        <v>15</v>
      </c>
      <c r="G89" s="179">
        <v>182.91942</v>
      </c>
      <c r="H89" s="303"/>
      <c r="I89" s="303"/>
      <c r="J89" s="303"/>
      <c r="K89" s="303"/>
      <c r="L89" s="303"/>
      <c r="M89" s="303"/>
      <c r="N89" s="303"/>
      <c r="O89" s="303"/>
      <c r="P89" s="303"/>
    </row>
    <row r="90" spans="1:16" x14ac:dyDescent="0.3">
      <c r="A90" s="186" t="s">
        <v>708</v>
      </c>
      <c r="B90" s="258" t="s">
        <v>1154</v>
      </c>
      <c r="C90" s="182">
        <v>2020</v>
      </c>
      <c r="D90" s="182">
        <v>0.4</v>
      </c>
      <c r="E90" s="179">
        <v>348</v>
      </c>
      <c r="F90" s="179">
        <v>80</v>
      </c>
      <c r="G90" s="179">
        <v>170.98147</v>
      </c>
      <c r="H90" s="303"/>
      <c r="I90" s="303"/>
      <c r="J90" s="303"/>
      <c r="K90" s="303"/>
      <c r="L90" s="303"/>
      <c r="M90" s="303"/>
      <c r="N90" s="303"/>
      <c r="O90" s="303"/>
      <c r="P90" s="303"/>
    </row>
    <row r="91" spans="1:16" x14ac:dyDescent="0.3">
      <c r="A91" s="186" t="s">
        <v>708</v>
      </c>
      <c r="B91" s="258" t="s">
        <v>1155</v>
      </c>
      <c r="C91" s="182">
        <v>2020</v>
      </c>
      <c r="D91" s="182">
        <v>0.4</v>
      </c>
      <c r="E91" s="179">
        <v>151</v>
      </c>
      <c r="F91" s="179">
        <v>12</v>
      </c>
      <c r="G91" s="179">
        <v>146.54792</v>
      </c>
      <c r="H91" s="303"/>
      <c r="I91" s="303"/>
      <c r="J91" s="303"/>
      <c r="K91" s="303"/>
      <c r="L91" s="303"/>
      <c r="M91" s="303"/>
      <c r="N91" s="303"/>
      <c r="O91" s="303"/>
      <c r="P91" s="303"/>
    </row>
    <row r="92" spans="1:16" x14ac:dyDescent="0.3">
      <c r="A92" s="186" t="s">
        <v>708</v>
      </c>
      <c r="B92" s="258" t="s">
        <v>1156</v>
      </c>
      <c r="C92" s="182">
        <v>2020</v>
      </c>
      <c r="D92" s="182">
        <v>0.4</v>
      </c>
      <c r="E92" s="179">
        <v>110</v>
      </c>
      <c r="F92" s="179">
        <v>125</v>
      </c>
      <c r="G92" s="179">
        <v>209.90046000000001</v>
      </c>
      <c r="H92" s="303"/>
      <c r="I92" s="303"/>
      <c r="J92" s="303"/>
      <c r="K92" s="303"/>
      <c r="L92" s="303"/>
      <c r="M92" s="303"/>
      <c r="N92" s="303"/>
      <c r="O92" s="303"/>
      <c r="P92" s="303"/>
    </row>
    <row r="93" spans="1:16" x14ac:dyDescent="0.3">
      <c r="A93" s="186" t="s">
        <v>708</v>
      </c>
      <c r="B93" s="258" t="s">
        <v>1157</v>
      </c>
      <c r="C93" s="182">
        <v>2020</v>
      </c>
      <c r="D93" s="182">
        <v>0.4</v>
      </c>
      <c r="E93" s="179">
        <v>50</v>
      </c>
      <c r="F93" s="179">
        <v>15</v>
      </c>
      <c r="G93" s="179">
        <v>92.854109999999977</v>
      </c>
      <c r="H93" s="303"/>
      <c r="I93" s="303"/>
      <c r="J93" s="303"/>
      <c r="K93" s="303"/>
      <c r="L93" s="303"/>
      <c r="M93" s="303"/>
      <c r="N93" s="303"/>
      <c r="O93" s="303"/>
      <c r="P93" s="303"/>
    </row>
    <row r="94" spans="1:16" x14ac:dyDescent="0.3">
      <c r="A94" s="186" t="s">
        <v>708</v>
      </c>
      <c r="B94" s="258" t="s">
        <v>1158</v>
      </c>
      <c r="C94" s="182">
        <v>2020</v>
      </c>
      <c r="D94" s="182">
        <v>0.4</v>
      </c>
      <c r="E94" s="179">
        <v>90</v>
      </c>
      <c r="F94" s="179">
        <v>24</v>
      </c>
      <c r="G94" s="179">
        <v>149.96019999999999</v>
      </c>
      <c r="H94" s="303"/>
      <c r="I94" s="303"/>
      <c r="J94" s="303"/>
      <c r="K94" s="303"/>
      <c r="L94" s="303"/>
      <c r="M94" s="303"/>
      <c r="N94" s="303"/>
      <c r="O94" s="303"/>
      <c r="P94" s="303"/>
    </row>
    <row r="95" spans="1:16" x14ac:dyDescent="0.3">
      <c r="A95" s="186" t="s">
        <v>708</v>
      </c>
      <c r="B95" s="258" t="s">
        <v>1159</v>
      </c>
      <c r="C95" s="182">
        <v>2020</v>
      </c>
      <c r="D95" s="182">
        <v>0.4</v>
      </c>
      <c r="E95" s="179">
        <v>98</v>
      </c>
      <c r="F95" s="179">
        <v>12</v>
      </c>
      <c r="G95" s="179">
        <v>132.9212</v>
      </c>
      <c r="H95" s="303"/>
      <c r="I95" s="303"/>
      <c r="J95" s="303"/>
      <c r="K95" s="303"/>
      <c r="L95" s="303"/>
      <c r="M95" s="303"/>
      <c r="N95" s="303"/>
      <c r="O95" s="303"/>
      <c r="P95" s="303"/>
    </row>
    <row r="96" spans="1:16" x14ac:dyDescent="0.3">
      <c r="A96" s="186" t="s">
        <v>708</v>
      </c>
      <c r="B96" s="258" t="s">
        <v>1160</v>
      </c>
      <c r="C96" s="182">
        <v>2020</v>
      </c>
      <c r="D96" s="182">
        <v>0.23</v>
      </c>
      <c r="E96" s="179">
        <v>79</v>
      </c>
      <c r="F96" s="179">
        <v>2</v>
      </c>
      <c r="G96" s="179">
        <v>142.35954000000001</v>
      </c>
      <c r="H96" s="303"/>
      <c r="I96" s="303"/>
      <c r="J96" s="303"/>
      <c r="K96" s="303"/>
      <c r="L96" s="303"/>
      <c r="M96" s="303"/>
      <c r="N96" s="303"/>
      <c r="O96" s="303"/>
      <c r="P96" s="303"/>
    </row>
    <row r="97" spans="1:16" x14ac:dyDescent="0.3">
      <c r="A97" s="186" t="s">
        <v>708</v>
      </c>
      <c r="B97" s="258" t="s">
        <v>1161</v>
      </c>
      <c r="C97" s="182">
        <v>2020</v>
      </c>
      <c r="D97" s="182">
        <v>0.4</v>
      </c>
      <c r="E97" s="179">
        <v>50</v>
      </c>
      <c r="F97" s="179">
        <v>15</v>
      </c>
      <c r="G97" s="179">
        <v>54.11636</v>
      </c>
      <c r="H97" s="303"/>
      <c r="I97" s="303"/>
      <c r="J97" s="303"/>
      <c r="K97" s="303"/>
      <c r="L97" s="303"/>
      <c r="M97" s="303"/>
      <c r="N97" s="303"/>
      <c r="O97" s="303"/>
      <c r="P97" s="303"/>
    </row>
    <row r="98" spans="1:16" x14ac:dyDescent="0.3">
      <c r="A98" s="186" t="s">
        <v>708</v>
      </c>
      <c r="B98" s="258" t="s">
        <v>1162</v>
      </c>
      <c r="C98" s="182">
        <v>2020</v>
      </c>
      <c r="D98" s="182">
        <v>0.4</v>
      </c>
      <c r="E98" s="179">
        <v>139</v>
      </c>
      <c r="F98" s="179">
        <v>12</v>
      </c>
      <c r="G98" s="179">
        <v>179.64457999999999</v>
      </c>
      <c r="H98" s="303"/>
      <c r="I98" s="303"/>
      <c r="J98" s="303"/>
      <c r="K98" s="303"/>
      <c r="L98" s="303"/>
      <c r="M98" s="303"/>
      <c r="N98" s="303"/>
      <c r="O98" s="303"/>
      <c r="P98" s="303"/>
    </row>
    <row r="99" spans="1:16" x14ac:dyDescent="0.3">
      <c r="A99" s="186" t="s">
        <v>708</v>
      </c>
      <c r="B99" s="258" t="s">
        <v>1163</v>
      </c>
      <c r="C99" s="182">
        <v>2020</v>
      </c>
      <c r="D99" s="182">
        <v>0.4</v>
      </c>
      <c r="E99" s="179">
        <v>209</v>
      </c>
      <c r="F99" s="179">
        <v>120</v>
      </c>
      <c r="G99" s="179">
        <v>223.99779000000001</v>
      </c>
      <c r="H99" s="303"/>
      <c r="I99" s="303"/>
      <c r="J99" s="303"/>
      <c r="K99" s="303"/>
      <c r="L99" s="303"/>
      <c r="M99" s="303"/>
      <c r="N99" s="303"/>
      <c r="O99" s="303"/>
      <c r="P99" s="303"/>
    </row>
    <row r="100" spans="1:16" ht="31.2" x14ac:dyDescent="0.3">
      <c r="A100" s="186" t="s">
        <v>708</v>
      </c>
      <c r="B100" s="258" t="s">
        <v>1164</v>
      </c>
      <c r="C100" s="182">
        <v>2020</v>
      </c>
      <c r="D100" s="182">
        <v>0.4</v>
      </c>
      <c r="E100" s="179">
        <v>102</v>
      </c>
      <c r="F100" s="179">
        <v>285</v>
      </c>
      <c r="G100" s="179">
        <v>240.26025999999999</v>
      </c>
      <c r="H100" s="303"/>
      <c r="I100" s="303"/>
      <c r="J100" s="303"/>
      <c r="K100" s="303"/>
      <c r="L100" s="303"/>
      <c r="M100" s="303"/>
      <c r="N100" s="303"/>
      <c r="O100" s="303"/>
      <c r="P100" s="303"/>
    </row>
    <row r="101" spans="1:16" x14ac:dyDescent="0.3">
      <c r="A101" s="186" t="s">
        <v>708</v>
      </c>
      <c r="B101" s="258" t="s">
        <v>1165</v>
      </c>
      <c r="C101" s="182">
        <v>2020</v>
      </c>
      <c r="D101" s="182">
        <v>0.4</v>
      </c>
      <c r="E101" s="179">
        <v>44</v>
      </c>
      <c r="F101" s="179">
        <v>12</v>
      </c>
      <c r="G101" s="179">
        <v>43.884659999999997</v>
      </c>
      <c r="H101" s="303"/>
      <c r="I101" s="303"/>
      <c r="J101" s="303"/>
      <c r="K101" s="303"/>
      <c r="L101" s="303"/>
      <c r="M101" s="303"/>
      <c r="N101" s="303"/>
      <c r="O101" s="303"/>
      <c r="P101" s="303"/>
    </row>
    <row r="102" spans="1:16" x14ac:dyDescent="0.3">
      <c r="A102" s="186" t="s">
        <v>708</v>
      </c>
      <c r="B102" s="258" t="s">
        <v>1166</v>
      </c>
      <c r="C102" s="182">
        <v>2020</v>
      </c>
      <c r="D102" s="182">
        <v>0.4</v>
      </c>
      <c r="E102" s="179">
        <v>34</v>
      </c>
      <c r="F102" s="179">
        <v>74</v>
      </c>
      <c r="G102" s="179">
        <v>67.971149999999994</v>
      </c>
      <c r="H102" s="303"/>
      <c r="I102" s="303"/>
      <c r="J102" s="303"/>
      <c r="K102" s="303"/>
      <c r="L102" s="303"/>
      <c r="M102" s="303"/>
      <c r="N102" s="303"/>
      <c r="O102" s="303"/>
      <c r="P102" s="303"/>
    </row>
    <row r="103" spans="1:16" x14ac:dyDescent="0.3">
      <c r="A103" s="186" t="s">
        <v>708</v>
      </c>
      <c r="B103" s="258" t="s">
        <v>1167</v>
      </c>
      <c r="C103" s="182">
        <v>2020</v>
      </c>
      <c r="D103" s="182">
        <v>0.4</v>
      </c>
      <c r="E103" s="179">
        <v>137</v>
      </c>
      <c r="F103" s="179">
        <v>15</v>
      </c>
      <c r="G103" s="179">
        <v>137.20277999999999</v>
      </c>
      <c r="H103" s="303"/>
      <c r="I103" s="303"/>
      <c r="J103" s="303"/>
      <c r="K103" s="303"/>
      <c r="L103" s="303"/>
      <c r="M103" s="303"/>
      <c r="N103" s="303"/>
      <c r="O103" s="303"/>
      <c r="P103" s="303"/>
    </row>
    <row r="104" spans="1:16" x14ac:dyDescent="0.3">
      <c r="A104" s="186" t="s">
        <v>708</v>
      </c>
      <c r="B104" s="258" t="s">
        <v>1168</v>
      </c>
      <c r="C104" s="182">
        <v>2020</v>
      </c>
      <c r="D104" s="182">
        <v>0.4</v>
      </c>
      <c r="E104" s="179">
        <v>175</v>
      </c>
      <c r="F104" s="179">
        <v>12</v>
      </c>
      <c r="G104" s="179">
        <v>168.85282000000001</v>
      </c>
      <c r="H104" s="303"/>
      <c r="I104" s="303"/>
      <c r="J104" s="303"/>
      <c r="K104" s="303"/>
      <c r="L104" s="303"/>
      <c r="M104" s="303"/>
      <c r="N104" s="303"/>
      <c r="O104" s="303"/>
      <c r="P104" s="303"/>
    </row>
    <row r="105" spans="1:16" x14ac:dyDescent="0.3">
      <c r="A105" s="186" t="s">
        <v>708</v>
      </c>
      <c r="B105" s="258" t="s">
        <v>1169</v>
      </c>
      <c r="C105" s="182">
        <v>2020</v>
      </c>
      <c r="D105" s="182">
        <v>0.4</v>
      </c>
      <c r="E105" s="179">
        <v>70</v>
      </c>
      <c r="F105" s="179">
        <v>12</v>
      </c>
      <c r="G105" s="179">
        <v>90.337900000000005</v>
      </c>
      <c r="H105" s="303"/>
      <c r="I105" s="303"/>
      <c r="J105" s="303"/>
      <c r="K105" s="303"/>
      <c r="L105" s="303"/>
      <c r="M105" s="303"/>
      <c r="N105" s="303"/>
      <c r="O105" s="303"/>
      <c r="P105" s="303"/>
    </row>
    <row r="106" spans="1:16" x14ac:dyDescent="0.3">
      <c r="A106" s="186" t="s">
        <v>708</v>
      </c>
      <c r="B106" s="258" t="s">
        <v>1170</v>
      </c>
      <c r="C106" s="182">
        <v>2020</v>
      </c>
      <c r="D106" s="182">
        <v>0.4</v>
      </c>
      <c r="E106" s="179">
        <v>27</v>
      </c>
      <c r="F106" s="179">
        <v>12</v>
      </c>
      <c r="G106" s="179">
        <v>52.183259999999997</v>
      </c>
      <c r="H106" s="303"/>
      <c r="I106" s="303"/>
      <c r="J106" s="303"/>
      <c r="K106" s="303"/>
      <c r="L106" s="303"/>
      <c r="M106" s="303"/>
      <c r="N106" s="303"/>
      <c r="O106" s="303"/>
      <c r="P106" s="303"/>
    </row>
    <row r="107" spans="1:16" ht="16.2" thickBot="1" x14ac:dyDescent="0.35">
      <c r="A107" s="192" t="s">
        <v>708</v>
      </c>
      <c r="B107" s="260" t="s">
        <v>1171</v>
      </c>
      <c r="C107" s="194">
        <v>2020</v>
      </c>
      <c r="D107" s="194">
        <v>0.4</v>
      </c>
      <c r="E107" s="193">
        <v>50</v>
      </c>
      <c r="F107" s="193">
        <v>12</v>
      </c>
      <c r="G107" s="193">
        <v>120.48206</v>
      </c>
      <c r="H107" s="303"/>
      <c r="I107" s="303"/>
      <c r="J107" s="303"/>
      <c r="K107" s="303"/>
      <c r="L107" s="303"/>
      <c r="M107" s="303"/>
      <c r="N107" s="303"/>
      <c r="O107" s="303"/>
      <c r="P107" s="303"/>
    </row>
    <row r="108" spans="1:16" ht="36.6" thickBot="1" x14ac:dyDescent="0.35">
      <c r="A108" s="249" t="s">
        <v>987</v>
      </c>
      <c r="B108" s="250" t="s">
        <v>986</v>
      </c>
      <c r="C108" s="234">
        <v>2020</v>
      </c>
      <c r="D108" s="234">
        <v>0.4</v>
      </c>
      <c r="E108" s="199">
        <f>E109</f>
        <v>356</v>
      </c>
      <c r="F108" s="199">
        <f>F109</f>
        <v>100</v>
      </c>
      <c r="G108" s="199">
        <f>G109</f>
        <v>250.30899400000001</v>
      </c>
      <c r="H108" s="303"/>
      <c r="I108" s="303"/>
      <c r="J108" s="303"/>
      <c r="K108" s="303"/>
      <c r="L108" s="303"/>
      <c r="M108" s="303"/>
      <c r="N108" s="303"/>
      <c r="O108" s="303"/>
      <c r="P108" s="303"/>
    </row>
    <row r="109" spans="1:16" ht="16.2" thickBot="1" x14ac:dyDescent="0.35">
      <c r="A109" s="314" t="s">
        <v>987</v>
      </c>
      <c r="B109" s="259" t="s">
        <v>1172</v>
      </c>
      <c r="C109" s="248">
        <v>2020</v>
      </c>
      <c r="D109" s="248">
        <v>0.4</v>
      </c>
      <c r="E109" s="246">
        <v>356</v>
      </c>
      <c r="F109" s="246">
        <v>100</v>
      </c>
      <c r="G109" s="246">
        <v>250.30899400000001</v>
      </c>
      <c r="H109" s="303"/>
      <c r="I109" s="303"/>
      <c r="J109" s="303"/>
      <c r="K109" s="303"/>
      <c r="L109" s="303"/>
      <c r="M109" s="303"/>
      <c r="N109" s="303"/>
      <c r="O109" s="303"/>
      <c r="P109" s="303"/>
    </row>
    <row r="110" spans="1:16" ht="36.6" thickBot="1" x14ac:dyDescent="0.35">
      <c r="A110" s="249" t="s">
        <v>1173</v>
      </c>
      <c r="B110" s="250" t="s">
        <v>1174</v>
      </c>
      <c r="C110" s="234">
        <v>2020</v>
      </c>
      <c r="D110" s="234">
        <v>6</v>
      </c>
      <c r="E110" s="199">
        <f>E111</f>
        <v>104.83</v>
      </c>
      <c r="F110" s="199">
        <f>F111</f>
        <v>135</v>
      </c>
      <c r="G110" s="199">
        <f>G111</f>
        <v>174.86075</v>
      </c>
      <c r="H110" s="303"/>
      <c r="I110" s="303"/>
      <c r="J110" s="303"/>
      <c r="K110" s="303"/>
      <c r="L110" s="303"/>
      <c r="M110" s="303"/>
      <c r="N110" s="303"/>
      <c r="O110" s="303"/>
      <c r="P110" s="303"/>
    </row>
    <row r="111" spans="1:16" ht="16.2" thickBot="1" x14ac:dyDescent="0.35">
      <c r="A111" s="314" t="s">
        <v>1173</v>
      </c>
      <c r="B111" s="259" t="s">
        <v>1108</v>
      </c>
      <c r="C111" s="248">
        <v>2020</v>
      </c>
      <c r="D111" s="248">
        <v>6</v>
      </c>
      <c r="E111" s="246">
        <v>104.83</v>
      </c>
      <c r="F111" s="246">
        <v>135</v>
      </c>
      <c r="G111" s="246">
        <v>174.86075</v>
      </c>
      <c r="H111" s="303"/>
      <c r="I111" s="303"/>
      <c r="J111" s="303"/>
      <c r="K111" s="303"/>
      <c r="L111" s="303"/>
      <c r="M111" s="303"/>
      <c r="N111" s="303"/>
      <c r="O111" s="303"/>
      <c r="P111" s="303"/>
    </row>
    <row r="112" spans="1:16" ht="24" thickBot="1" x14ac:dyDescent="0.35">
      <c r="A112" s="315" t="s">
        <v>1</v>
      </c>
      <c r="B112" s="316" t="s">
        <v>64</v>
      </c>
      <c r="C112" s="317" t="s">
        <v>24</v>
      </c>
      <c r="D112" s="317" t="s">
        <v>24</v>
      </c>
      <c r="E112" s="318" t="s">
        <v>24</v>
      </c>
      <c r="F112" s="318" t="s">
        <v>24</v>
      </c>
      <c r="G112" s="318" t="s">
        <v>24</v>
      </c>
      <c r="H112" s="303"/>
      <c r="I112" s="303"/>
      <c r="J112" s="303"/>
      <c r="K112" s="303"/>
      <c r="L112" s="303"/>
      <c r="M112" s="303"/>
      <c r="N112" s="303"/>
      <c r="O112" s="303"/>
      <c r="P112" s="303"/>
    </row>
    <row r="113" spans="1:16" ht="36.6" thickBot="1" x14ac:dyDescent="0.35">
      <c r="A113" s="249" t="s">
        <v>751</v>
      </c>
      <c r="B113" s="250" t="s">
        <v>752</v>
      </c>
      <c r="C113" s="234">
        <v>2020</v>
      </c>
      <c r="D113" s="234">
        <v>0.4</v>
      </c>
      <c r="E113" s="199">
        <f>E114</f>
        <v>80</v>
      </c>
      <c r="F113" s="199">
        <f>F114</f>
        <v>14.4</v>
      </c>
      <c r="G113" s="199">
        <f>G114</f>
        <v>96.265520000000009</v>
      </c>
      <c r="H113" s="303"/>
      <c r="I113" s="303"/>
      <c r="J113" s="303"/>
      <c r="K113" s="303"/>
      <c r="L113" s="303"/>
      <c r="M113" s="303"/>
      <c r="N113" s="303"/>
      <c r="O113" s="303"/>
      <c r="P113" s="303"/>
    </row>
    <row r="114" spans="1:16" ht="16.2" thickBot="1" x14ac:dyDescent="0.35">
      <c r="A114" s="314" t="s">
        <v>751</v>
      </c>
      <c r="B114" s="259" t="s">
        <v>1175</v>
      </c>
      <c r="C114" s="248">
        <v>2020</v>
      </c>
      <c r="D114" s="248">
        <v>0.4</v>
      </c>
      <c r="E114" s="246">
        <v>80</v>
      </c>
      <c r="F114" s="246">
        <v>14.4</v>
      </c>
      <c r="G114" s="246">
        <v>96.265520000000009</v>
      </c>
      <c r="H114" s="303"/>
      <c r="I114" s="303"/>
      <c r="J114" s="303"/>
      <c r="K114" s="303"/>
      <c r="L114" s="303"/>
      <c r="M114" s="303"/>
      <c r="N114" s="303"/>
      <c r="O114" s="303"/>
      <c r="P114" s="303"/>
    </row>
    <row r="115" spans="1:16" ht="36.6" thickBot="1" x14ac:dyDescent="0.35">
      <c r="A115" s="249" t="s">
        <v>1176</v>
      </c>
      <c r="B115" s="250" t="s">
        <v>1177</v>
      </c>
      <c r="C115" s="234">
        <v>2020</v>
      </c>
      <c r="D115" s="234">
        <v>0.4</v>
      </c>
      <c r="E115" s="199">
        <f>E116</f>
        <v>518</v>
      </c>
      <c r="F115" s="199">
        <f>F116</f>
        <v>213</v>
      </c>
      <c r="G115" s="199">
        <f>G116</f>
        <v>450.85730999999998</v>
      </c>
      <c r="H115" s="303"/>
      <c r="I115" s="303"/>
      <c r="J115" s="303"/>
      <c r="K115" s="303"/>
      <c r="L115" s="303"/>
      <c r="M115" s="303"/>
      <c r="N115" s="303"/>
      <c r="O115" s="303"/>
      <c r="P115" s="303"/>
    </row>
    <row r="116" spans="1:16" ht="31.8" thickBot="1" x14ac:dyDescent="0.35">
      <c r="A116" s="314" t="s">
        <v>1176</v>
      </c>
      <c r="B116" s="259" t="s">
        <v>1178</v>
      </c>
      <c r="C116" s="248">
        <v>2020</v>
      </c>
      <c r="D116" s="248">
        <v>0.4</v>
      </c>
      <c r="E116" s="246">
        <v>518</v>
      </c>
      <c r="F116" s="246">
        <v>213</v>
      </c>
      <c r="G116" s="246">
        <v>450.85730999999998</v>
      </c>
      <c r="H116" s="303"/>
      <c r="I116" s="303"/>
      <c r="J116" s="303"/>
      <c r="K116" s="303"/>
      <c r="L116" s="303"/>
      <c r="M116" s="303"/>
      <c r="N116" s="303"/>
      <c r="O116" s="303"/>
      <c r="P116" s="303"/>
    </row>
    <row r="117" spans="1:16" ht="36.6" thickBot="1" x14ac:dyDescent="0.35">
      <c r="A117" s="249" t="s">
        <v>757</v>
      </c>
      <c r="B117" s="250" t="s">
        <v>758</v>
      </c>
      <c r="C117" s="234">
        <v>2020</v>
      </c>
      <c r="D117" s="234">
        <v>0.4</v>
      </c>
      <c r="E117" s="199">
        <f>SUM(E118:E133)</f>
        <v>2619.6</v>
      </c>
      <c r="F117" s="199">
        <f>SUM(F118:F133)</f>
        <v>1812.3</v>
      </c>
      <c r="G117" s="199">
        <f>SUM(G118:G133)</f>
        <v>4217.4040709999999</v>
      </c>
      <c r="H117" s="303"/>
      <c r="I117" s="303"/>
      <c r="J117" s="303"/>
      <c r="K117" s="303"/>
      <c r="L117" s="303"/>
      <c r="M117" s="303"/>
      <c r="N117" s="303"/>
      <c r="O117" s="303"/>
      <c r="P117" s="303"/>
    </row>
    <row r="118" spans="1:16" x14ac:dyDescent="0.3">
      <c r="A118" s="251" t="s">
        <v>757</v>
      </c>
      <c r="B118" s="252" t="s">
        <v>1179</v>
      </c>
      <c r="C118" s="207">
        <v>2020</v>
      </c>
      <c r="D118" s="207">
        <v>0.4</v>
      </c>
      <c r="E118" s="203">
        <v>362</v>
      </c>
      <c r="F118" s="203">
        <v>100</v>
      </c>
      <c r="G118" s="203">
        <v>396.24176</v>
      </c>
      <c r="H118" s="303"/>
      <c r="I118" s="303"/>
      <c r="J118" s="303"/>
      <c r="K118" s="303"/>
      <c r="L118" s="303"/>
      <c r="M118" s="303"/>
      <c r="N118" s="303"/>
      <c r="O118" s="303"/>
      <c r="P118" s="303"/>
    </row>
    <row r="119" spans="1:16" x14ac:dyDescent="0.3">
      <c r="A119" s="186" t="s">
        <v>757</v>
      </c>
      <c r="B119" s="258" t="s">
        <v>1180</v>
      </c>
      <c r="C119" s="182">
        <v>2020</v>
      </c>
      <c r="D119" s="182">
        <v>0.4</v>
      </c>
      <c r="E119" s="179">
        <v>186</v>
      </c>
      <c r="F119" s="179">
        <v>150</v>
      </c>
      <c r="G119" s="179">
        <v>266.14764000000002</v>
      </c>
      <c r="H119" s="303"/>
      <c r="I119" s="303"/>
      <c r="J119" s="303"/>
      <c r="K119" s="303"/>
      <c r="L119" s="303"/>
      <c r="M119" s="303"/>
      <c r="N119" s="303"/>
      <c r="O119" s="303"/>
      <c r="P119" s="303"/>
    </row>
    <row r="120" spans="1:16" x14ac:dyDescent="0.3">
      <c r="A120" s="186" t="s">
        <v>757</v>
      </c>
      <c r="B120" s="258" t="s">
        <v>1146</v>
      </c>
      <c r="C120" s="182">
        <v>2020</v>
      </c>
      <c r="D120" s="182">
        <v>0.4</v>
      </c>
      <c r="E120" s="179">
        <v>186</v>
      </c>
      <c r="F120" s="179">
        <v>25</v>
      </c>
      <c r="G120" s="179">
        <v>326.18783000000002</v>
      </c>
      <c r="H120" s="303"/>
      <c r="I120" s="303"/>
      <c r="J120" s="303"/>
      <c r="K120" s="303"/>
      <c r="L120" s="303"/>
      <c r="M120" s="303"/>
      <c r="N120" s="303"/>
      <c r="O120" s="303"/>
      <c r="P120" s="303"/>
    </row>
    <row r="121" spans="1:16" x14ac:dyDescent="0.3">
      <c r="A121" s="186" t="s">
        <v>757</v>
      </c>
      <c r="B121" s="258" t="s">
        <v>1181</v>
      </c>
      <c r="C121" s="182">
        <v>2020</v>
      </c>
      <c r="D121" s="182">
        <v>0.4</v>
      </c>
      <c r="E121" s="179">
        <v>202</v>
      </c>
      <c r="F121" s="179">
        <v>150</v>
      </c>
      <c r="G121" s="179">
        <v>351.12403</v>
      </c>
      <c r="H121" s="303"/>
      <c r="I121" s="303"/>
      <c r="J121" s="303"/>
      <c r="K121" s="303"/>
      <c r="L121" s="303"/>
      <c r="M121" s="303"/>
      <c r="N121" s="303"/>
      <c r="O121" s="303"/>
      <c r="P121" s="303"/>
    </row>
    <row r="122" spans="1:16" x14ac:dyDescent="0.3">
      <c r="A122" s="186" t="s">
        <v>757</v>
      </c>
      <c r="B122" s="258" t="s">
        <v>1149</v>
      </c>
      <c r="C122" s="182">
        <v>2020</v>
      </c>
      <c r="D122" s="182">
        <v>0.4</v>
      </c>
      <c r="E122" s="179">
        <v>40</v>
      </c>
      <c r="F122" s="179">
        <v>90</v>
      </c>
      <c r="G122" s="179">
        <v>33.192399999999999</v>
      </c>
      <c r="H122" s="303"/>
      <c r="I122" s="303"/>
      <c r="J122" s="303"/>
      <c r="K122" s="303"/>
      <c r="L122" s="303"/>
      <c r="M122" s="303"/>
      <c r="N122" s="303"/>
      <c r="O122" s="303"/>
      <c r="P122" s="303"/>
    </row>
    <row r="123" spans="1:16" x14ac:dyDescent="0.3">
      <c r="A123" s="186" t="s">
        <v>757</v>
      </c>
      <c r="B123" s="258" t="s">
        <v>1182</v>
      </c>
      <c r="C123" s="182">
        <v>2020</v>
      </c>
      <c r="D123" s="182">
        <v>0.4</v>
      </c>
      <c r="E123" s="179">
        <v>80</v>
      </c>
      <c r="F123" s="179">
        <v>160</v>
      </c>
      <c r="G123" s="179">
        <v>149.23327</v>
      </c>
      <c r="H123" s="303"/>
      <c r="I123" s="303"/>
      <c r="J123" s="303"/>
      <c r="K123" s="303"/>
      <c r="L123" s="303"/>
      <c r="M123" s="303"/>
      <c r="N123" s="303"/>
      <c r="O123" s="303"/>
      <c r="P123" s="303"/>
    </row>
    <row r="124" spans="1:16" x14ac:dyDescent="0.3">
      <c r="A124" s="186" t="s">
        <v>757</v>
      </c>
      <c r="B124" s="258" t="s">
        <v>1183</v>
      </c>
      <c r="C124" s="182">
        <v>2020</v>
      </c>
      <c r="D124" s="182">
        <v>0.4</v>
      </c>
      <c r="E124" s="179">
        <v>35</v>
      </c>
      <c r="F124" s="179">
        <v>150</v>
      </c>
      <c r="G124" s="179">
        <v>104.41175</v>
      </c>
      <c r="H124" s="303"/>
      <c r="I124" s="303"/>
      <c r="J124" s="303"/>
      <c r="K124" s="303"/>
      <c r="L124" s="303"/>
      <c r="M124" s="303"/>
      <c r="N124" s="303"/>
      <c r="O124" s="303"/>
      <c r="P124" s="303"/>
    </row>
    <row r="125" spans="1:16" x14ac:dyDescent="0.3">
      <c r="A125" s="186" t="s">
        <v>757</v>
      </c>
      <c r="B125" s="258" t="s">
        <v>1184</v>
      </c>
      <c r="C125" s="182">
        <v>2020</v>
      </c>
      <c r="D125" s="182">
        <v>0.4</v>
      </c>
      <c r="E125" s="179">
        <v>52</v>
      </c>
      <c r="F125" s="179">
        <v>98</v>
      </c>
      <c r="G125" s="179">
        <v>69.895820000000001</v>
      </c>
      <c r="H125" s="303"/>
      <c r="I125" s="303"/>
      <c r="J125" s="303"/>
      <c r="K125" s="303"/>
      <c r="L125" s="303"/>
      <c r="M125" s="303"/>
      <c r="N125" s="303"/>
      <c r="O125" s="303"/>
      <c r="P125" s="303"/>
    </row>
    <row r="126" spans="1:16" x14ac:dyDescent="0.3">
      <c r="A126" s="186" t="s">
        <v>757</v>
      </c>
      <c r="B126" s="258" t="s">
        <v>1150</v>
      </c>
      <c r="C126" s="182">
        <v>2020</v>
      </c>
      <c r="D126" s="182">
        <v>0.4</v>
      </c>
      <c r="E126" s="179">
        <v>270</v>
      </c>
      <c r="F126" s="179">
        <v>95</v>
      </c>
      <c r="G126" s="179">
        <v>348.49</v>
      </c>
      <c r="H126" s="303"/>
      <c r="I126" s="303"/>
      <c r="J126" s="303"/>
      <c r="K126" s="303"/>
      <c r="L126" s="303"/>
      <c r="M126" s="303"/>
      <c r="N126" s="303"/>
      <c r="O126" s="303"/>
      <c r="P126" s="303"/>
    </row>
    <row r="127" spans="1:16" x14ac:dyDescent="0.3">
      <c r="A127" s="186" t="s">
        <v>757</v>
      </c>
      <c r="B127" s="258" t="s">
        <v>1185</v>
      </c>
      <c r="C127" s="182">
        <v>2020</v>
      </c>
      <c r="D127" s="182">
        <v>0.4</v>
      </c>
      <c r="E127" s="179">
        <v>70</v>
      </c>
      <c r="F127" s="179">
        <v>150</v>
      </c>
      <c r="G127" s="179">
        <v>124.23224</v>
      </c>
      <c r="H127" s="303"/>
      <c r="I127" s="303"/>
      <c r="J127" s="303"/>
      <c r="K127" s="303"/>
      <c r="L127" s="303"/>
      <c r="M127" s="303"/>
      <c r="N127" s="303"/>
      <c r="O127" s="303"/>
      <c r="P127" s="303"/>
    </row>
    <row r="128" spans="1:16" x14ac:dyDescent="0.3">
      <c r="A128" s="186" t="s">
        <v>757</v>
      </c>
      <c r="B128" s="258" t="s">
        <v>1186</v>
      </c>
      <c r="C128" s="182">
        <v>2020</v>
      </c>
      <c r="D128" s="182">
        <v>0.4</v>
      </c>
      <c r="E128" s="179">
        <v>457</v>
      </c>
      <c r="F128" s="179">
        <v>85.3</v>
      </c>
      <c r="G128" s="179">
        <v>922.12832000000003</v>
      </c>
      <c r="H128" s="303"/>
      <c r="I128" s="303"/>
      <c r="J128" s="303"/>
      <c r="K128" s="303"/>
      <c r="L128" s="303"/>
      <c r="M128" s="303"/>
      <c r="N128" s="303"/>
      <c r="O128" s="303"/>
      <c r="P128" s="303"/>
    </row>
    <row r="129" spans="1:16" x14ac:dyDescent="0.3">
      <c r="A129" s="186" t="s">
        <v>757</v>
      </c>
      <c r="B129" s="258" t="s">
        <v>1156</v>
      </c>
      <c r="C129" s="182">
        <v>2020</v>
      </c>
      <c r="D129" s="182">
        <v>0.4</v>
      </c>
      <c r="E129" s="179">
        <v>185</v>
      </c>
      <c r="F129" s="179">
        <v>125</v>
      </c>
      <c r="G129" s="179">
        <v>429.88391999999999</v>
      </c>
      <c r="H129" s="303"/>
      <c r="I129" s="303"/>
      <c r="J129" s="303"/>
      <c r="K129" s="303"/>
      <c r="L129" s="303"/>
      <c r="M129" s="303"/>
      <c r="N129" s="303"/>
      <c r="O129" s="303"/>
      <c r="P129" s="303"/>
    </row>
    <row r="130" spans="1:16" x14ac:dyDescent="0.3">
      <c r="A130" s="186" t="s">
        <v>757</v>
      </c>
      <c r="B130" s="258" t="s">
        <v>1187</v>
      </c>
      <c r="C130" s="182">
        <v>2020</v>
      </c>
      <c r="D130" s="182">
        <v>0.4</v>
      </c>
      <c r="E130" s="179">
        <v>110</v>
      </c>
      <c r="F130" s="179">
        <v>135</v>
      </c>
      <c r="G130" s="179">
        <v>212.80376999999999</v>
      </c>
      <c r="H130" s="303"/>
      <c r="I130" s="303"/>
      <c r="J130" s="303"/>
      <c r="K130" s="303"/>
      <c r="L130" s="303"/>
      <c r="M130" s="303"/>
      <c r="N130" s="303"/>
      <c r="O130" s="303"/>
      <c r="P130" s="303"/>
    </row>
    <row r="131" spans="1:16" x14ac:dyDescent="0.3">
      <c r="A131" s="186" t="s">
        <v>757</v>
      </c>
      <c r="B131" s="258" t="s">
        <v>1163</v>
      </c>
      <c r="C131" s="182">
        <v>2020</v>
      </c>
      <c r="D131" s="182">
        <v>0.4</v>
      </c>
      <c r="E131" s="179">
        <v>200</v>
      </c>
      <c r="F131" s="179">
        <v>120</v>
      </c>
      <c r="G131" s="179">
        <v>232.45641999999998</v>
      </c>
      <c r="H131" s="303"/>
      <c r="I131" s="303"/>
      <c r="J131" s="303"/>
      <c r="K131" s="303"/>
      <c r="L131" s="303"/>
      <c r="M131" s="303"/>
      <c r="N131" s="303"/>
      <c r="O131" s="303"/>
      <c r="P131" s="303"/>
    </row>
    <row r="132" spans="1:16" x14ac:dyDescent="0.3">
      <c r="A132" s="186" t="s">
        <v>757</v>
      </c>
      <c r="B132" s="258" t="s">
        <v>1188</v>
      </c>
      <c r="C132" s="182">
        <v>2020</v>
      </c>
      <c r="D132" s="182">
        <v>0.4</v>
      </c>
      <c r="E132" s="179">
        <v>141.6</v>
      </c>
      <c r="F132" s="179">
        <v>80</v>
      </c>
      <c r="G132" s="179">
        <v>170.62310000000002</v>
      </c>
      <c r="H132" s="303"/>
      <c r="I132" s="303"/>
      <c r="J132" s="303"/>
      <c r="K132" s="303"/>
      <c r="L132" s="303"/>
      <c r="M132" s="303"/>
      <c r="N132" s="303"/>
      <c r="O132" s="303"/>
      <c r="P132" s="303"/>
    </row>
    <row r="133" spans="1:16" ht="16.2" thickBot="1" x14ac:dyDescent="0.35">
      <c r="A133" s="192" t="s">
        <v>757</v>
      </c>
      <c r="B133" s="260" t="s">
        <v>1189</v>
      </c>
      <c r="C133" s="194">
        <v>2020</v>
      </c>
      <c r="D133" s="194">
        <v>0.4</v>
      </c>
      <c r="E133" s="193">
        <v>43</v>
      </c>
      <c r="F133" s="193">
        <v>99</v>
      </c>
      <c r="G133" s="193">
        <v>80.351800999999995</v>
      </c>
      <c r="H133" s="303"/>
      <c r="I133" s="303"/>
      <c r="J133" s="303"/>
      <c r="K133" s="303"/>
      <c r="L133" s="303"/>
      <c r="M133" s="303"/>
      <c r="N133" s="303"/>
      <c r="O133" s="303"/>
      <c r="P133" s="303"/>
    </row>
    <row r="134" spans="1:16" ht="36.6" thickBot="1" x14ac:dyDescent="0.35">
      <c r="A134" s="249" t="s">
        <v>777</v>
      </c>
      <c r="B134" s="250" t="s">
        <v>778</v>
      </c>
      <c r="C134" s="234">
        <v>2020</v>
      </c>
      <c r="D134" s="234">
        <v>0.4</v>
      </c>
      <c r="E134" s="199">
        <f>SUM(E135:E136)</f>
        <v>305</v>
      </c>
      <c r="F134" s="199">
        <f>SUM(F135:F136)</f>
        <v>297</v>
      </c>
      <c r="G134" s="199">
        <f>SUM(G135:G136)</f>
        <v>559.69929000000002</v>
      </c>
      <c r="H134" s="303"/>
      <c r="I134" s="303"/>
      <c r="J134" s="303"/>
      <c r="K134" s="303"/>
      <c r="L134" s="303"/>
      <c r="M134" s="303"/>
      <c r="N134" s="303"/>
      <c r="O134" s="303"/>
      <c r="P134" s="303"/>
    </row>
    <row r="135" spans="1:16" x14ac:dyDescent="0.3">
      <c r="A135" s="251" t="s">
        <v>777</v>
      </c>
      <c r="B135" s="252" t="s">
        <v>1190</v>
      </c>
      <c r="C135" s="207">
        <v>2020</v>
      </c>
      <c r="D135" s="207">
        <v>0.4</v>
      </c>
      <c r="E135" s="203">
        <v>45</v>
      </c>
      <c r="F135" s="203">
        <v>148</v>
      </c>
      <c r="G135" s="203">
        <v>124.91655</v>
      </c>
      <c r="H135" s="303"/>
      <c r="I135" s="303"/>
      <c r="J135" s="303"/>
      <c r="K135" s="303"/>
      <c r="L135" s="303"/>
      <c r="M135" s="303"/>
      <c r="N135" s="303"/>
      <c r="O135" s="303"/>
      <c r="P135" s="303"/>
    </row>
    <row r="136" spans="1:16" ht="16.2" thickBot="1" x14ac:dyDescent="0.35">
      <c r="A136" s="192" t="s">
        <v>777</v>
      </c>
      <c r="B136" s="260" t="s">
        <v>1191</v>
      </c>
      <c r="C136" s="194">
        <v>2020</v>
      </c>
      <c r="D136" s="194">
        <v>0.4</v>
      </c>
      <c r="E136" s="193">
        <v>260</v>
      </c>
      <c r="F136" s="193">
        <v>149</v>
      </c>
      <c r="G136" s="193">
        <v>434.78273999999999</v>
      </c>
      <c r="H136" s="303"/>
      <c r="I136" s="303"/>
      <c r="J136" s="303"/>
      <c r="K136" s="303"/>
      <c r="L136" s="303"/>
      <c r="M136" s="303"/>
      <c r="N136" s="303"/>
      <c r="O136" s="303"/>
      <c r="P136" s="303"/>
    </row>
    <row r="137" spans="1:16" ht="36.6" thickBot="1" x14ac:dyDescent="0.35">
      <c r="A137" s="249" t="s">
        <v>782</v>
      </c>
      <c r="B137" s="250" t="s">
        <v>783</v>
      </c>
      <c r="C137" s="234">
        <v>2020</v>
      </c>
      <c r="D137" s="234">
        <v>6</v>
      </c>
      <c r="E137" s="199">
        <f>SUM(E138:E139)</f>
        <v>1358</v>
      </c>
      <c r="F137" s="199">
        <f>SUM(F138:F139)</f>
        <v>399</v>
      </c>
      <c r="G137" s="199">
        <f>SUM(G138:G139)</f>
        <v>1801.1399385</v>
      </c>
      <c r="H137" s="303"/>
      <c r="I137" s="303"/>
      <c r="J137" s="303"/>
      <c r="K137" s="303"/>
      <c r="L137" s="303"/>
      <c r="M137" s="303"/>
      <c r="N137" s="303"/>
      <c r="O137" s="303"/>
      <c r="P137" s="303"/>
    </row>
    <row r="138" spans="1:16" x14ac:dyDescent="0.3">
      <c r="A138" s="251" t="s">
        <v>782</v>
      </c>
      <c r="B138" s="252" t="s">
        <v>1192</v>
      </c>
      <c r="C138" s="207">
        <v>2020</v>
      </c>
      <c r="D138" s="207">
        <v>6</v>
      </c>
      <c r="E138" s="203">
        <v>1250</v>
      </c>
      <c r="F138" s="203">
        <v>150</v>
      </c>
      <c r="G138" s="203">
        <v>1638.6632485</v>
      </c>
      <c r="H138" s="303"/>
      <c r="I138" s="303"/>
      <c r="J138" s="303"/>
      <c r="K138" s="303"/>
      <c r="L138" s="303"/>
      <c r="M138" s="303"/>
      <c r="N138" s="303"/>
      <c r="O138" s="303"/>
      <c r="P138" s="303"/>
    </row>
    <row r="139" spans="1:16" ht="16.2" thickBot="1" x14ac:dyDescent="0.35">
      <c r="A139" s="192" t="s">
        <v>782</v>
      </c>
      <c r="B139" s="260" t="s">
        <v>1193</v>
      </c>
      <c r="C139" s="194">
        <v>2020</v>
      </c>
      <c r="D139" s="194">
        <v>6</v>
      </c>
      <c r="E139" s="193">
        <v>108</v>
      </c>
      <c r="F139" s="193">
        <v>249</v>
      </c>
      <c r="G139" s="193">
        <v>162.47668999999999</v>
      </c>
      <c r="H139" s="303"/>
      <c r="I139" s="303"/>
      <c r="J139" s="303"/>
      <c r="K139" s="303"/>
      <c r="L139" s="303"/>
      <c r="M139" s="303"/>
      <c r="N139" s="303"/>
      <c r="O139" s="303"/>
      <c r="P139" s="303"/>
    </row>
    <row r="140" spans="1:16" ht="36.6" thickBot="1" x14ac:dyDescent="0.35">
      <c r="A140" s="249" t="s">
        <v>785</v>
      </c>
      <c r="B140" s="250" t="s">
        <v>786</v>
      </c>
      <c r="C140" s="234">
        <v>2020</v>
      </c>
      <c r="D140" s="234">
        <v>6</v>
      </c>
      <c r="E140" s="199">
        <f>SUM(E141:E142)</f>
        <v>1385.5</v>
      </c>
      <c r="F140" s="199">
        <f>SUM(F141:F142)</f>
        <v>738</v>
      </c>
      <c r="G140" s="199">
        <f>SUM(G141:G142)</f>
        <v>1883.159142</v>
      </c>
      <c r="H140" s="303"/>
      <c r="I140" s="303"/>
      <c r="J140" s="303"/>
      <c r="K140" s="303"/>
      <c r="L140" s="303"/>
      <c r="M140" s="303"/>
      <c r="N140" s="303"/>
      <c r="O140" s="303"/>
      <c r="P140" s="303"/>
    </row>
    <row r="141" spans="1:16" x14ac:dyDescent="0.3">
      <c r="A141" s="251" t="s">
        <v>785</v>
      </c>
      <c r="B141" s="252" t="s">
        <v>1194</v>
      </c>
      <c r="C141" s="207">
        <v>2020</v>
      </c>
      <c r="D141" s="207">
        <v>6</v>
      </c>
      <c r="E141" s="203">
        <v>932.5</v>
      </c>
      <c r="F141" s="203">
        <v>640</v>
      </c>
      <c r="G141" s="203">
        <v>1191.6795419999999</v>
      </c>
      <c r="H141" s="303"/>
      <c r="I141" s="303"/>
      <c r="J141" s="303"/>
      <c r="K141" s="303"/>
      <c r="L141" s="303"/>
      <c r="M141" s="303"/>
      <c r="N141" s="303"/>
      <c r="O141" s="303"/>
      <c r="P141" s="303"/>
    </row>
    <row r="142" spans="1:16" ht="16.2" thickBot="1" x14ac:dyDescent="0.35">
      <c r="A142" s="192" t="s">
        <v>785</v>
      </c>
      <c r="B142" s="260" t="s">
        <v>1184</v>
      </c>
      <c r="C142" s="194">
        <v>2020</v>
      </c>
      <c r="D142" s="194">
        <v>6</v>
      </c>
      <c r="E142" s="193">
        <v>453</v>
      </c>
      <c r="F142" s="193">
        <v>98</v>
      </c>
      <c r="G142" s="193">
        <v>691.4796</v>
      </c>
      <c r="H142" s="303"/>
      <c r="I142" s="303"/>
      <c r="J142" s="303"/>
      <c r="K142" s="303"/>
      <c r="L142" s="303"/>
      <c r="M142" s="303"/>
      <c r="N142" s="303"/>
      <c r="O142" s="303"/>
      <c r="P142" s="303"/>
    </row>
    <row r="143" spans="1:16" ht="54.6" thickBot="1" x14ac:dyDescent="0.35">
      <c r="A143" s="249" t="s">
        <v>1195</v>
      </c>
      <c r="B143" s="250" t="s">
        <v>1196</v>
      </c>
      <c r="C143" s="234">
        <v>2020</v>
      </c>
      <c r="D143" s="234">
        <v>6</v>
      </c>
      <c r="E143" s="199">
        <f>E144</f>
        <v>137</v>
      </c>
      <c r="F143" s="199">
        <f>F144</f>
        <v>135</v>
      </c>
      <c r="G143" s="199">
        <f>G144</f>
        <v>282.53108000000003</v>
      </c>
      <c r="H143" s="303"/>
      <c r="I143" s="303"/>
      <c r="J143" s="303"/>
      <c r="K143" s="303"/>
      <c r="L143" s="303"/>
      <c r="M143" s="303"/>
      <c r="N143" s="303"/>
      <c r="O143" s="303"/>
      <c r="P143" s="303"/>
    </row>
    <row r="144" spans="1:16" x14ac:dyDescent="0.3">
      <c r="A144" s="251" t="s">
        <v>1195</v>
      </c>
      <c r="B144" s="252" t="s">
        <v>1108</v>
      </c>
      <c r="C144" s="207">
        <v>2020</v>
      </c>
      <c r="D144" s="207">
        <v>6</v>
      </c>
      <c r="E144" s="203">
        <v>137</v>
      </c>
      <c r="F144" s="203">
        <v>135</v>
      </c>
      <c r="G144" s="203">
        <v>282.53108000000003</v>
      </c>
      <c r="H144" s="303"/>
      <c r="I144" s="303"/>
      <c r="J144" s="303"/>
      <c r="K144" s="303"/>
      <c r="L144" s="303"/>
      <c r="M144" s="303"/>
      <c r="N144" s="303"/>
      <c r="O144" s="303"/>
      <c r="P144" s="303"/>
    </row>
    <row r="145" spans="1:16" ht="36" x14ac:dyDescent="0.3">
      <c r="A145" s="319" t="s">
        <v>1069</v>
      </c>
      <c r="B145" s="297" t="s">
        <v>1197</v>
      </c>
      <c r="C145" s="296">
        <v>2020</v>
      </c>
      <c r="D145" s="296">
        <v>6</v>
      </c>
      <c r="E145" s="220">
        <f>SUM(E146:E147)</f>
        <v>4283</v>
      </c>
      <c r="F145" s="220">
        <f>SUM(F146:F147)</f>
        <v>739</v>
      </c>
      <c r="G145" s="220">
        <f>SUM(G146:G147)</f>
        <v>7561.8712299999988</v>
      </c>
      <c r="H145" s="303"/>
      <c r="I145" s="303"/>
      <c r="J145" s="303"/>
      <c r="K145" s="303"/>
      <c r="L145" s="303"/>
      <c r="M145" s="303"/>
      <c r="N145" s="303"/>
      <c r="O145" s="303"/>
      <c r="P145" s="303"/>
    </row>
    <row r="146" spans="1:16" x14ac:dyDescent="0.3">
      <c r="A146" s="186" t="s">
        <v>1069</v>
      </c>
      <c r="B146" s="258" t="s">
        <v>1198</v>
      </c>
      <c r="C146" s="182">
        <v>2020</v>
      </c>
      <c r="D146" s="182">
        <v>6</v>
      </c>
      <c r="E146" s="179">
        <v>4156</v>
      </c>
      <c r="F146" s="179">
        <v>640</v>
      </c>
      <c r="G146" s="179">
        <v>7308.0203399999991</v>
      </c>
      <c r="H146" s="303"/>
      <c r="I146" s="303"/>
      <c r="J146" s="303"/>
      <c r="K146" s="303"/>
      <c r="L146" s="303"/>
      <c r="M146" s="303"/>
      <c r="N146" s="303"/>
      <c r="O146" s="303"/>
      <c r="P146" s="303"/>
    </row>
    <row r="147" spans="1:16" ht="16.2" thickBot="1" x14ac:dyDescent="0.35">
      <c r="A147" s="192" t="s">
        <v>1069</v>
      </c>
      <c r="B147" s="260" t="s">
        <v>1189</v>
      </c>
      <c r="C147" s="194">
        <v>2020</v>
      </c>
      <c r="D147" s="194">
        <v>6</v>
      </c>
      <c r="E147" s="193">
        <v>127</v>
      </c>
      <c r="F147" s="193">
        <v>99</v>
      </c>
      <c r="G147" s="193">
        <v>253.85088999999999</v>
      </c>
      <c r="H147" s="303"/>
      <c r="I147" s="303"/>
      <c r="J147" s="303"/>
      <c r="K147" s="303"/>
      <c r="L147" s="303"/>
      <c r="M147" s="303"/>
      <c r="N147" s="303"/>
      <c r="O147" s="303"/>
      <c r="P147" s="303"/>
    </row>
    <row r="148" spans="1:16" ht="36.6" thickBot="1" x14ac:dyDescent="0.35">
      <c r="A148" s="249" t="s">
        <v>790</v>
      </c>
      <c r="B148" s="250" t="s">
        <v>791</v>
      </c>
      <c r="C148" s="234">
        <v>2020</v>
      </c>
      <c r="D148" s="234">
        <v>6</v>
      </c>
      <c r="E148" s="199">
        <f>SUM(E149:E150)</f>
        <v>2472</v>
      </c>
      <c r="F148" s="199">
        <f>SUM(F149:F150)</f>
        <v>691</v>
      </c>
      <c r="G148" s="199">
        <f>SUM(G149:G150)</f>
        <v>5298.69902</v>
      </c>
      <c r="H148" s="303"/>
      <c r="I148" s="303"/>
      <c r="J148" s="303"/>
      <c r="K148" s="303"/>
      <c r="L148" s="303"/>
      <c r="M148" s="303"/>
      <c r="N148" s="303"/>
      <c r="O148" s="303"/>
      <c r="P148" s="303"/>
    </row>
    <row r="149" spans="1:16" ht="31.2" x14ac:dyDescent="0.3">
      <c r="A149" s="251" t="s">
        <v>790</v>
      </c>
      <c r="B149" s="252" t="s">
        <v>1178</v>
      </c>
      <c r="C149" s="207">
        <v>2020</v>
      </c>
      <c r="D149" s="207">
        <v>6</v>
      </c>
      <c r="E149" s="203">
        <v>1600</v>
      </c>
      <c r="F149" s="203">
        <v>213</v>
      </c>
      <c r="G149" s="203">
        <v>2862.3407900000002</v>
      </c>
      <c r="H149" s="303"/>
      <c r="I149" s="303"/>
      <c r="J149" s="303"/>
      <c r="K149" s="303"/>
      <c r="L149" s="303"/>
      <c r="M149" s="303"/>
      <c r="N149" s="303"/>
      <c r="O149" s="303"/>
      <c r="P149" s="303"/>
    </row>
    <row r="150" spans="1:16" ht="31.8" thickBot="1" x14ac:dyDescent="0.35">
      <c r="A150" s="192" t="s">
        <v>790</v>
      </c>
      <c r="B150" s="260" t="s">
        <v>1199</v>
      </c>
      <c r="C150" s="194">
        <v>2020</v>
      </c>
      <c r="D150" s="194">
        <v>6</v>
      </c>
      <c r="E150" s="193">
        <v>872</v>
      </c>
      <c r="F150" s="193">
        <v>478</v>
      </c>
      <c r="G150" s="193">
        <v>2436.3582299999998</v>
      </c>
      <c r="H150" s="303"/>
      <c r="I150" s="303"/>
      <c r="J150" s="303"/>
      <c r="K150" s="303"/>
      <c r="L150" s="303"/>
      <c r="M150" s="303"/>
      <c r="N150" s="303"/>
      <c r="O150" s="303"/>
      <c r="P150" s="303"/>
    </row>
    <row r="151" spans="1:16" ht="54.6" thickBot="1" x14ac:dyDescent="0.35">
      <c r="A151" s="249" t="s">
        <v>1038</v>
      </c>
      <c r="B151" s="250" t="s">
        <v>1039</v>
      </c>
      <c r="C151" s="234">
        <v>2020</v>
      </c>
      <c r="D151" s="234">
        <v>0.4</v>
      </c>
      <c r="E151" s="199">
        <f>SUM(E152:E153)</f>
        <v>265.39999999999998</v>
      </c>
      <c r="F151" s="199">
        <f>SUM(F152:F153)</f>
        <v>165.3</v>
      </c>
      <c r="G151" s="199">
        <f>SUM(G152:G153)</f>
        <v>1883.1185500000001</v>
      </c>
      <c r="H151" s="303"/>
      <c r="I151" s="303"/>
      <c r="J151" s="303"/>
      <c r="K151" s="303"/>
      <c r="L151" s="303"/>
      <c r="M151" s="303"/>
      <c r="N151" s="303"/>
      <c r="O151" s="303"/>
      <c r="P151" s="303"/>
    </row>
    <row r="152" spans="1:16" x14ac:dyDescent="0.3">
      <c r="A152" s="251" t="s">
        <v>1038</v>
      </c>
      <c r="B152" s="252" t="s">
        <v>1186</v>
      </c>
      <c r="C152" s="207">
        <v>2020</v>
      </c>
      <c r="D152" s="207">
        <v>0.4</v>
      </c>
      <c r="E152" s="203">
        <v>53</v>
      </c>
      <c r="F152" s="203">
        <v>85.3</v>
      </c>
      <c r="G152" s="203">
        <v>352.26544000000001</v>
      </c>
      <c r="H152" s="303"/>
      <c r="I152" s="303"/>
      <c r="J152" s="303"/>
      <c r="K152" s="303"/>
      <c r="L152" s="303"/>
      <c r="M152" s="303"/>
      <c r="N152" s="303"/>
      <c r="O152" s="303"/>
      <c r="P152" s="303"/>
    </row>
    <row r="153" spans="1:16" ht="16.2" thickBot="1" x14ac:dyDescent="0.35">
      <c r="A153" s="192" t="s">
        <v>1038</v>
      </c>
      <c r="B153" s="260" t="s">
        <v>1188</v>
      </c>
      <c r="C153" s="194">
        <v>2020</v>
      </c>
      <c r="D153" s="194">
        <v>0.4</v>
      </c>
      <c r="E153" s="193">
        <v>212.4</v>
      </c>
      <c r="F153" s="193">
        <v>80</v>
      </c>
      <c r="G153" s="193">
        <v>1530.85311</v>
      </c>
      <c r="H153" s="303"/>
      <c r="I153" s="303"/>
      <c r="J153" s="303"/>
      <c r="K153" s="303"/>
      <c r="L153" s="303"/>
      <c r="M153" s="303"/>
      <c r="N153" s="303"/>
      <c r="O153" s="303"/>
      <c r="P153" s="303"/>
    </row>
    <row r="154" spans="1:16" ht="54.6" thickBot="1" x14ac:dyDescent="0.35">
      <c r="A154" s="249" t="s">
        <v>1040</v>
      </c>
      <c r="B154" s="250" t="s">
        <v>1041</v>
      </c>
      <c r="C154" s="234">
        <v>2020</v>
      </c>
      <c r="D154" s="234">
        <v>0.4</v>
      </c>
      <c r="E154" s="199">
        <f>E155</f>
        <v>81</v>
      </c>
      <c r="F154" s="199">
        <f>F155</f>
        <v>148</v>
      </c>
      <c r="G154" s="199">
        <f>G155</f>
        <v>718.47237000000007</v>
      </c>
      <c r="H154" s="303"/>
      <c r="I154" s="303"/>
      <c r="J154" s="303"/>
      <c r="K154" s="303"/>
      <c r="L154" s="303"/>
      <c r="M154" s="303"/>
      <c r="N154" s="303"/>
      <c r="O154" s="303"/>
      <c r="P154" s="303"/>
    </row>
    <row r="155" spans="1:16" ht="16.2" thickBot="1" x14ac:dyDescent="0.35">
      <c r="A155" s="314" t="s">
        <v>1040</v>
      </c>
      <c r="B155" s="259" t="s">
        <v>1190</v>
      </c>
      <c r="C155" s="248">
        <v>2020</v>
      </c>
      <c r="D155" s="248">
        <v>0.4</v>
      </c>
      <c r="E155" s="246">
        <v>81</v>
      </c>
      <c r="F155" s="246">
        <v>148</v>
      </c>
      <c r="G155" s="246">
        <v>718.47237000000007</v>
      </c>
      <c r="H155" s="303"/>
      <c r="I155" s="303"/>
      <c r="J155" s="303"/>
      <c r="K155" s="303"/>
      <c r="L155" s="303"/>
      <c r="M155" s="303"/>
      <c r="N155" s="303"/>
      <c r="O155" s="303"/>
      <c r="P155" s="303"/>
    </row>
    <row r="156" spans="1:16" ht="54.6" thickBot="1" x14ac:dyDescent="0.35">
      <c r="A156" s="249" t="s">
        <v>1043</v>
      </c>
      <c r="B156" s="250" t="s">
        <v>1044</v>
      </c>
      <c r="C156" s="234">
        <v>2020</v>
      </c>
      <c r="D156" s="234">
        <v>6</v>
      </c>
      <c r="E156" s="199">
        <f>E157</f>
        <v>88</v>
      </c>
      <c r="F156" s="199">
        <f>F157</f>
        <v>150</v>
      </c>
      <c r="G156" s="199">
        <f>G157</f>
        <v>462.78783149999998</v>
      </c>
      <c r="H156" s="303"/>
      <c r="I156" s="303"/>
      <c r="J156" s="303"/>
      <c r="K156" s="303"/>
      <c r="L156" s="303"/>
      <c r="M156" s="303"/>
      <c r="N156" s="303"/>
      <c r="O156" s="303"/>
      <c r="P156" s="303"/>
    </row>
    <row r="157" spans="1:16" ht="16.2" thickBot="1" x14ac:dyDescent="0.35">
      <c r="A157" s="314" t="s">
        <v>1043</v>
      </c>
      <c r="B157" s="259" t="s">
        <v>1192</v>
      </c>
      <c r="C157" s="248">
        <v>2020</v>
      </c>
      <c r="D157" s="248">
        <v>6</v>
      </c>
      <c r="E157" s="246">
        <v>88</v>
      </c>
      <c r="F157" s="246">
        <v>150</v>
      </c>
      <c r="G157" s="246">
        <v>462.78783149999998</v>
      </c>
      <c r="H157" s="303"/>
      <c r="I157" s="303"/>
      <c r="J157" s="303"/>
      <c r="K157" s="303"/>
      <c r="L157" s="303"/>
      <c r="M157" s="303"/>
      <c r="N157" s="303"/>
      <c r="O157" s="303"/>
      <c r="P157" s="303"/>
    </row>
    <row r="158" spans="1:16" ht="54.6" thickBot="1" x14ac:dyDescent="0.35">
      <c r="A158" s="249" t="s">
        <v>802</v>
      </c>
      <c r="B158" s="250" t="s">
        <v>803</v>
      </c>
      <c r="C158" s="234">
        <v>2020</v>
      </c>
      <c r="D158" s="234">
        <v>6</v>
      </c>
      <c r="E158" s="199">
        <f>E159</f>
        <v>80</v>
      </c>
      <c r="F158" s="199">
        <f>F159</f>
        <v>640</v>
      </c>
      <c r="G158" s="199">
        <f>G159</f>
        <v>597.22762</v>
      </c>
      <c r="H158" s="303"/>
      <c r="I158" s="303"/>
      <c r="J158" s="303"/>
      <c r="K158" s="303"/>
      <c r="L158" s="303"/>
      <c r="M158" s="303"/>
      <c r="N158" s="303"/>
      <c r="O158" s="303"/>
      <c r="P158" s="303"/>
    </row>
    <row r="159" spans="1:16" ht="16.2" thickBot="1" x14ac:dyDescent="0.35">
      <c r="A159" s="251" t="s">
        <v>802</v>
      </c>
      <c r="B159" s="252" t="s">
        <v>1194</v>
      </c>
      <c r="C159" s="207">
        <v>2020</v>
      </c>
      <c r="D159" s="207">
        <v>6</v>
      </c>
      <c r="E159" s="203">
        <v>80</v>
      </c>
      <c r="F159" s="203">
        <v>640</v>
      </c>
      <c r="G159" s="203">
        <v>597.22762</v>
      </c>
      <c r="H159" s="303"/>
      <c r="I159" s="303"/>
      <c r="J159" s="303"/>
      <c r="K159" s="303"/>
      <c r="L159" s="303"/>
      <c r="M159" s="303"/>
      <c r="N159" s="303"/>
      <c r="O159" s="303"/>
      <c r="P159" s="303"/>
    </row>
    <row r="160" spans="1:16" ht="54.6" thickBot="1" x14ac:dyDescent="0.35">
      <c r="A160" s="319" t="s">
        <v>1074</v>
      </c>
      <c r="B160" s="297" t="s">
        <v>1200</v>
      </c>
      <c r="C160" s="234">
        <v>2020</v>
      </c>
      <c r="D160" s="234">
        <v>6</v>
      </c>
      <c r="E160" s="199">
        <f>E161</f>
        <v>850</v>
      </c>
      <c r="F160" s="199">
        <f>F161</f>
        <v>640</v>
      </c>
      <c r="G160" s="199">
        <f>G161</f>
        <v>8101.1143000000002</v>
      </c>
      <c r="H160" s="303"/>
      <c r="I160" s="303"/>
      <c r="J160" s="303"/>
      <c r="K160" s="303"/>
      <c r="L160" s="303"/>
      <c r="M160" s="303"/>
      <c r="N160" s="303"/>
      <c r="O160" s="303"/>
      <c r="P160" s="303"/>
    </row>
    <row r="161" spans="1:16" x14ac:dyDescent="0.3">
      <c r="A161" s="186" t="s">
        <v>1074</v>
      </c>
      <c r="B161" s="258" t="s">
        <v>1198</v>
      </c>
      <c r="C161" s="182">
        <v>2020</v>
      </c>
      <c r="D161" s="182">
        <v>6</v>
      </c>
      <c r="E161" s="179">
        <v>850</v>
      </c>
      <c r="F161" s="179">
        <v>640</v>
      </c>
      <c r="G161" s="179">
        <v>8101.1143000000002</v>
      </c>
      <c r="H161" s="303"/>
      <c r="I161" s="303"/>
      <c r="J161" s="303"/>
      <c r="K161" s="303"/>
      <c r="L161" s="303"/>
      <c r="M161" s="303"/>
      <c r="N161" s="303"/>
      <c r="O161" s="303"/>
      <c r="P161" s="303"/>
    </row>
    <row r="162" spans="1:16" ht="70.2" x14ac:dyDescent="0.3">
      <c r="A162" s="320" t="s">
        <v>3</v>
      </c>
      <c r="B162" s="321" t="s">
        <v>86</v>
      </c>
      <c r="C162" s="322" t="s">
        <v>24</v>
      </c>
      <c r="D162" s="322" t="s">
        <v>24</v>
      </c>
      <c r="E162" s="323" t="s">
        <v>24</v>
      </c>
      <c r="F162" s="323" t="s">
        <v>24</v>
      </c>
      <c r="G162" s="323" t="s">
        <v>24</v>
      </c>
      <c r="H162" s="303"/>
      <c r="I162" s="303"/>
      <c r="J162" s="303"/>
      <c r="K162" s="303"/>
      <c r="L162" s="303"/>
      <c r="M162" s="303"/>
      <c r="N162" s="303"/>
      <c r="O162" s="303"/>
      <c r="P162" s="303"/>
    </row>
    <row r="163" spans="1:16" ht="36" x14ac:dyDescent="0.3">
      <c r="A163" s="319" t="s">
        <v>809</v>
      </c>
      <c r="B163" s="297" t="s">
        <v>810</v>
      </c>
      <c r="C163" s="296">
        <v>2020</v>
      </c>
      <c r="D163" s="296" t="s">
        <v>808</v>
      </c>
      <c r="E163" s="220" t="s">
        <v>24</v>
      </c>
      <c r="F163" s="220">
        <f>F164</f>
        <v>135</v>
      </c>
      <c r="G163" s="220">
        <f>G164</f>
        <v>801.37630999999999</v>
      </c>
      <c r="H163" s="303"/>
      <c r="I163" s="303"/>
      <c r="J163" s="303"/>
      <c r="K163" s="303"/>
      <c r="L163" s="303"/>
      <c r="M163" s="303"/>
      <c r="N163" s="303"/>
      <c r="O163" s="303"/>
      <c r="P163" s="303"/>
    </row>
    <row r="164" spans="1:16" x14ac:dyDescent="0.3">
      <c r="A164" s="186" t="s">
        <v>809</v>
      </c>
      <c r="B164" s="258" t="s">
        <v>1108</v>
      </c>
      <c r="C164" s="182">
        <v>2020</v>
      </c>
      <c r="D164" s="182" t="s">
        <v>808</v>
      </c>
      <c r="E164" s="179" t="s">
        <v>24</v>
      </c>
      <c r="F164" s="179">
        <v>135</v>
      </c>
      <c r="G164" s="179">
        <v>801.37630999999999</v>
      </c>
      <c r="H164" s="303"/>
      <c r="I164" s="303"/>
      <c r="J164" s="303"/>
      <c r="K164" s="303"/>
      <c r="L164" s="303"/>
      <c r="M164" s="303"/>
      <c r="N164" s="303"/>
      <c r="O164" s="303"/>
      <c r="P164" s="303"/>
    </row>
    <row r="165" spans="1:16" ht="36" x14ac:dyDescent="0.3">
      <c r="A165" s="319" t="s">
        <v>1201</v>
      </c>
      <c r="B165" s="297" t="s">
        <v>1202</v>
      </c>
      <c r="C165" s="296">
        <v>2020</v>
      </c>
      <c r="D165" s="296" t="s">
        <v>808</v>
      </c>
      <c r="E165" s="220" t="s">
        <v>24</v>
      </c>
      <c r="F165" s="220">
        <f>SUM(F166:F168)</f>
        <v>410</v>
      </c>
      <c r="G165" s="220">
        <f>SUM(G166:G168)</f>
        <v>5116.4847100000006</v>
      </c>
      <c r="H165" s="303"/>
      <c r="I165" s="303"/>
      <c r="J165" s="303"/>
      <c r="K165" s="303"/>
      <c r="L165" s="303"/>
      <c r="M165" s="303"/>
      <c r="N165" s="303"/>
      <c r="O165" s="303"/>
      <c r="P165" s="303"/>
    </row>
    <row r="166" spans="1:16" ht="31.2" x14ac:dyDescent="0.3">
      <c r="A166" s="186" t="s">
        <v>1201</v>
      </c>
      <c r="B166" s="258" t="s">
        <v>1178</v>
      </c>
      <c r="C166" s="182">
        <v>2020</v>
      </c>
      <c r="D166" s="182" t="s">
        <v>808</v>
      </c>
      <c r="E166" s="179" t="s">
        <v>24</v>
      </c>
      <c r="F166" s="179">
        <v>213</v>
      </c>
      <c r="G166" s="179">
        <v>2065.2654000000002</v>
      </c>
      <c r="H166" s="303"/>
      <c r="I166" s="303"/>
      <c r="J166" s="303"/>
      <c r="K166" s="303"/>
      <c r="L166" s="303"/>
      <c r="M166" s="303"/>
      <c r="N166" s="303"/>
      <c r="O166" s="303"/>
      <c r="P166" s="303"/>
    </row>
    <row r="167" spans="1:16" x14ac:dyDescent="0.3">
      <c r="A167" s="186" t="s">
        <v>1201</v>
      </c>
      <c r="B167" s="258" t="s">
        <v>1184</v>
      </c>
      <c r="C167" s="182">
        <v>2020</v>
      </c>
      <c r="D167" s="182" t="s">
        <v>808</v>
      </c>
      <c r="E167" s="179" t="s">
        <v>24</v>
      </c>
      <c r="F167" s="179">
        <v>98</v>
      </c>
      <c r="G167" s="179">
        <v>1376.9433899999999</v>
      </c>
      <c r="H167" s="303"/>
      <c r="I167" s="303"/>
      <c r="J167" s="303"/>
      <c r="K167" s="303"/>
      <c r="L167" s="303"/>
      <c r="M167" s="303"/>
      <c r="N167" s="303"/>
      <c r="O167" s="303"/>
      <c r="P167" s="303"/>
    </row>
    <row r="168" spans="1:16" x14ac:dyDescent="0.3">
      <c r="A168" s="186" t="s">
        <v>1201</v>
      </c>
      <c r="B168" s="258" t="s">
        <v>1189</v>
      </c>
      <c r="C168" s="182">
        <v>2020</v>
      </c>
      <c r="D168" s="182" t="s">
        <v>808</v>
      </c>
      <c r="E168" s="179" t="s">
        <v>24</v>
      </c>
      <c r="F168" s="179">
        <v>99</v>
      </c>
      <c r="G168" s="179">
        <v>1674.27592</v>
      </c>
      <c r="H168" s="303"/>
      <c r="I168" s="303"/>
      <c r="J168" s="303"/>
      <c r="K168" s="303"/>
      <c r="L168" s="303"/>
      <c r="M168" s="303"/>
      <c r="N168" s="303"/>
      <c r="O168" s="303"/>
      <c r="P168" s="303"/>
    </row>
    <row r="169" spans="1:16" ht="36" x14ac:dyDescent="0.3">
      <c r="A169" s="319" t="s">
        <v>1203</v>
      </c>
      <c r="B169" s="297" t="s">
        <v>1204</v>
      </c>
      <c r="C169" s="296">
        <v>2020</v>
      </c>
      <c r="D169" s="296" t="s">
        <v>808</v>
      </c>
      <c r="E169" s="220" t="s">
        <v>24</v>
      </c>
      <c r="F169" s="220">
        <f>F170</f>
        <v>249</v>
      </c>
      <c r="G169" s="220">
        <f>G170</f>
        <v>6653.4977699999999</v>
      </c>
      <c r="H169" s="303"/>
      <c r="I169" s="303"/>
      <c r="J169" s="303"/>
      <c r="K169" s="303"/>
      <c r="L169" s="303"/>
      <c r="M169" s="303"/>
      <c r="N169" s="303"/>
      <c r="O169" s="303"/>
      <c r="P169" s="303"/>
    </row>
    <row r="170" spans="1:16" x14ac:dyDescent="0.3">
      <c r="A170" s="186" t="s">
        <v>1203</v>
      </c>
      <c r="B170" s="258" t="s">
        <v>1193</v>
      </c>
      <c r="C170" s="182">
        <v>2020</v>
      </c>
      <c r="D170" s="182" t="s">
        <v>808</v>
      </c>
      <c r="E170" s="179" t="s">
        <v>24</v>
      </c>
      <c r="F170" s="179">
        <v>249</v>
      </c>
      <c r="G170" s="179">
        <v>6653.4977699999999</v>
      </c>
      <c r="H170" s="303"/>
      <c r="I170" s="303"/>
      <c r="J170" s="303"/>
      <c r="K170" s="303"/>
      <c r="L170" s="303"/>
      <c r="M170" s="303"/>
      <c r="N170" s="303"/>
      <c r="O170" s="303"/>
      <c r="P170" s="303"/>
    </row>
    <row r="171" spans="1:16" ht="36" x14ac:dyDescent="0.3">
      <c r="A171" s="319" t="s">
        <v>1205</v>
      </c>
      <c r="B171" s="297" t="s">
        <v>1206</v>
      </c>
      <c r="C171" s="296" t="s">
        <v>1067</v>
      </c>
      <c r="D171" s="296" t="s">
        <v>808</v>
      </c>
      <c r="E171" s="220" t="s">
        <v>24</v>
      </c>
      <c r="F171" s="220">
        <f>F172</f>
        <v>640</v>
      </c>
      <c r="G171" s="220">
        <f>G172</f>
        <v>2287.5528800000002</v>
      </c>
      <c r="H171" s="303"/>
      <c r="I171" s="303"/>
      <c r="J171" s="303"/>
      <c r="K171" s="303"/>
      <c r="L171" s="303"/>
      <c r="M171" s="303"/>
      <c r="N171" s="303"/>
      <c r="O171" s="303"/>
      <c r="P171" s="303"/>
    </row>
    <row r="172" spans="1:16" ht="16.2" thickBot="1" x14ac:dyDescent="0.35">
      <c r="A172" s="192" t="s">
        <v>1205</v>
      </c>
      <c r="B172" s="260" t="s">
        <v>1198</v>
      </c>
      <c r="C172" s="194">
        <v>2020</v>
      </c>
      <c r="D172" s="194" t="s">
        <v>808</v>
      </c>
      <c r="E172" s="193" t="s">
        <v>24</v>
      </c>
      <c r="F172" s="193">
        <v>640</v>
      </c>
      <c r="G172" s="193">
        <v>2287.5528800000002</v>
      </c>
      <c r="H172" s="303"/>
      <c r="I172" s="303"/>
      <c r="J172" s="303"/>
      <c r="K172" s="303"/>
      <c r="L172" s="303"/>
      <c r="M172" s="303"/>
      <c r="N172" s="303"/>
      <c r="O172" s="303"/>
      <c r="P172" s="303"/>
    </row>
    <row r="173" spans="1:16" s="313" customFormat="1" ht="47.4" thickBot="1" x14ac:dyDescent="0.5">
      <c r="A173" s="315" t="s">
        <v>4</v>
      </c>
      <c r="B173" s="316" t="s">
        <v>102</v>
      </c>
      <c r="C173" s="318" t="s">
        <v>24</v>
      </c>
      <c r="D173" s="318" t="s">
        <v>24</v>
      </c>
      <c r="E173" s="318" t="s">
        <v>24</v>
      </c>
      <c r="F173" s="318" t="s">
        <v>24</v>
      </c>
      <c r="G173" s="318" t="s">
        <v>24</v>
      </c>
    </row>
    <row r="174" spans="1:16" ht="36.6" thickBot="1" x14ac:dyDescent="0.35">
      <c r="A174" s="249" t="s">
        <v>1207</v>
      </c>
      <c r="B174" s="250" t="s">
        <v>1208</v>
      </c>
      <c r="C174" s="234">
        <v>2020</v>
      </c>
      <c r="D174" s="234" t="str">
        <f>D175</f>
        <v>6/0,4</v>
      </c>
      <c r="E174" s="199" t="s">
        <v>24</v>
      </c>
      <c r="F174" s="199">
        <f>F175</f>
        <v>478</v>
      </c>
      <c r="G174" s="199">
        <f>G175</f>
        <v>12646.566199999999</v>
      </c>
      <c r="H174" s="303"/>
      <c r="I174" s="303"/>
      <c r="J174" s="303"/>
      <c r="K174" s="303"/>
      <c r="L174" s="303"/>
      <c r="M174" s="303"/>
      <c r="N174" s="303"/>
      <c r="O174" s="303"/>
      <c r="P174" s="303"/>
    </row>
    <row r="175" spans="1:16" ht="31.8" thickBot="1" x14ac:dyDescent="0.35">
      <c r="A175" s="314" t="s">
        <v>1207</v>
      </c>
      <c r="B175" s="259" t="s">
        <v>1199</v>
      </c>
      <c r="C175" s="248">
        <v>2020</v>
      </c>
      <c r="D175" s="248" t="s">
        <v>808</v>
      </c>
      <c r="E175" s="246" t="s">
        <v>24</v>
      </c>
      <c r="F175" s="246">
        <v>478</v>
      </c>
      <c r="G175" s="246">
        <v>12646.566199999999</v>
      </c>
      <c r="H175" s="303"/>
      <c r="I175" s="303"/>
      <c r="J175" s="303"/>
      <c r="K175" s="303"/>
      <c r="L175" s="303"/>
      <c r="M175" s="303"/>
      <c r="N175" s="303"/>
      <c r="O175" s="303"/>
      <c r="P175" s="303"/>
    </row>
    <row r="176" spans="1:16" s="325" customFormat="1" ht="47.4" thickBot="1" x14ac:dyDescent="0.5">
      <c r="A176" s="315" t="s">
        <v>117</v>
      </c>
      <c r="B176" s="316" t="s">
        <v>1054</v>
      </c>
      <c r="C176" s="318" t="s">
        <v>24</v>
      </c>
      <c r="D176" s="318" t="s">
        <v>24</v>
      </c>
      <c r="E176" s="318" t="s">
        <v>24</v>
      </c>
      <c r="F176" s="318" t="s">
        <v>24</v>
      </c>
      <c r="G176" s="318" t="s">
        <v>24</v>
      </c>
      <c r="H176" s="313"/>
      <c r="I176" s="313"/>
      <c r="J176" s="313"/>
      <c r="K176" s="313"/>
      <c r="L176" s="313"/>
      <c r="M176" s="313"/>
      <c r="N176" s="313"/>
      <c r="O176" s="324"/>
      <c r="P176" s="324"/>
    </row>
    <row r="177" spans="1:16" s="327" customFormat="1" ht="36.6" thickBot="1" x14ac:dyDescent="0.35">
      <c r="A177" s="249" t="s">
        <v>1059</v>
      </c>
      <c r="B177" s="250" t="s">
        <v>1209</v>
      </c>
      <c r="C177" s="234">
        <v>2020</v>
      </c>
      <c r="D177" s="234">
        <v>0.4</v>
      </c>
      <c r="E177" s="199">
        <f>SUM(E178:E183)</f>
        <v>6</v>
      </c>
      <c r="F177" s="199">
        <f>SUM(F178:F183)</f>
        <v>1663</v>
      </c>
      <c r="G177" s="199">
        <f>SUM(G178:G183)</f>
        <v>207.58220999999998</v>
      </c>
      <c r="H177" s="300"/>
      <c r="I177" s="300"/>
      <c r="J177" s="300"/>
      <c r="K177" s="300"/>
      <c r="L177" s="300"/>
      <c r="M177" s="300"/>
      <c r="N177" s="300"/>
      <c r="O177" s="326"/>
      <c r="P177" s="326"/>
    </row>
    <row r="178" spans="1:16" s="327" customFormat="1" ht="31.2" x14ac:dyDescent="0.3">
      <c r="A178" s="251" t="s">
        <v>1059</v>
      </c>
      <c r="B178" s="252" t="s">
        <v>1178</v>
      </c>
      <c r="C178" s="207">
        <v>2020</v>
      </c>
      <c r="D178" s="207">
        <v>0.4</v>
      </c>
      <c r="E178" s="203">
        <v>1</v>
      </c>
      <c r="F178" s="203">
        <v>213</v>
      </c>
      <c r="G178" s="203">
        <v>29.510120000000001</v>
      </c>
      <c r="H178" s="300"/>
      <c r="I178" s="300"/>
      <c r="J178" s="300"/>
      <c r="K178" s="300"/>
      <c r="L178" s="300"/>
      <c r="M178" s="300"/>
      <c r="N178" s="300"/>
      <c r="O178" s="326"/>
      <c r="P178" s="326"/>
    </row>
    <row r="179" spans="1:16" s="327" customFormat="1" x14ac:dyDescent="0.3">
      <c r="A179" s="186" t="s">
        <v>1059</v>
      </c>
      <c r="B179" s="258" t="s">
        <v>1108</v>
      </c>
      <c r="C179" s="182">
        <v>2020</v>
      </c>
      <c r="D179" s="182" t="s">
        <v>808</v>
      </c>
      <c r="E179" s="179">
        <v>1</v>
      </c>
      <c r="F179" s="179">
        <v>135</v>
      </c>
      <c r="G179" s="179">
        <v>12.1226</v>
      </c>
      <c r="H179" s="300"/>
      <c r="I179" s="300"/>
      <c r="J179" s="300"/>
      <c r="K179" s="300"/>
      <c r="L179" s="300"/>
      <c r="M179" s="300"/>
      <c r="N179" s="300"/>
      <c r="O179" s="326"/>
      <c r="P179" s="326"/>
    </row>
    <row r="180" spans="1:16" s="327" customFormat="1" x14ac:dyDescent="0.3">
      <c r="A180" s="186" t="s">
        <v>1059</v>
      </c>
      <c r="B180" s="258" t="s">
        <v>1198</v>
      </c>
      <c r="C180" s="182">
        <v>2020</v>
      </c>
      <c r="D180" s="182">
        <v>0.4</v>
      </c>
      <c r="E180" s="179">
        <v>1</v>
      </c>
      <c r="F180" s="179">
        <v>640</v>
      </c>
      <c r="G180" s="179">
        <v>23.446090000000002</v>
      </c>
      <c r="H180" s="300"/>
      <c r="I180" s="300"/>
      <c r="J180" s="300"/>
      <c r="K180" s="300"/>
      <c r="L180" s="300"/>
      <c r="M180" s="300"/>
      <c r="N180" s="300"/>
      <c r="O180" s="326"/>
      <c r="P180" s="326"/>
    </row>
    <row r="181" spans="1:16" s="327" customFormat="1" ht="31.2" x14ac:dyDescent="0.3">
      <c r="A181" s="186" t="s">
        <v>1059</v>
      </c>
      <c r="B181" s="258" t="s">
        <v>1199</v>
      </c>
      <c r="C181" s="182">
        <v>2020</v>
      </c>
      <c r="D181" s="182">
        <v>0.4</v>
      </c>
      <c r="E181" s="179">
        <v>1</v>
      </c>
      <c r="F181" s="179">
        <v>478</v>
      </c>
      <c r="G181" s="179">
        <v>98.420339999999996</v>
      </c>
      <c r="H181" s="300"/>
      <c r="I181" s="300"/>
      <c r="J181" s="300"/>
      <c r="K181" s="300"/>
      <c r="L181" s="300"/>
      <c r="M181" s="300"/>
      <c r="N181" s="300"/>
      <c r="O181" s="326"/>
      <c r="P181" s="326"/>
    </row>
    <row r="182" spans="1:16" s="327" customFormat="1" x14ac:dyDescent="0.3">
      <c r="A182" s="186" t="s">
        <v>1059</v>
      </c>
      <c r="B182" s="258" t="s">
        <v>1184</v>
      </c>
      <c r="C182" s="182">
        <v>2020</v>
      </c>
      <c r="D182" s="182">
        <v>0.4</v>
      </c>
      <c r="E182" s="179">
        <v>1</v>
      </c>
      <c r="F182" s="179">
        <v>98</v>
      </c>
      <c r="G182" s="179">
        <v>22.03725</v>
      </c>
      <c r="H182" s="300"/>
      <c r="I182" s="300"/>
      <c r="J182" s="300"/>
      <c r="K182" s="300"/>
      <c r="L182" s="300"/>
      <c r="M182" s="300"/>
      <c r="N182" s="300"/>
      <c r="O182" s="326"/>
      <c r="P182" s="326"/>
    </row>
    <row r="183" spans="1:16" s="327" customFormat="1" ht="16.2" thickBot="1" x14ac:dyDescent="0.35">
      <c r="A183" s="253" t="s">
        <v>1059</v>
      </c>
      <c r="B183" s="254" t="s">
        <v>1189</v>
      </c>
      <c r="C183" s="255">
        <v>2020</v>
      </c>
      <c r="D183" s="255">
        <v>0.4</v>
      </c>
      <c r="E183" s="256">
        <v>1</v>
      </c>
      <c r="F183" s="256">
        <v>99</v>
      </c>
      <c r="G183" s="256">
        <v>22.045809999999999</v>
      </c>
      <c r="H183" s="300"/>
      <c r="I183" s="300"/>
      <c r="J183" s="300"/>
      <c r="K183" s="300"/>
      <c r="L183" s="300"/>
      <c r="M183" s="300"/>
      <c r="N183" s="300"/>
      <c r="O183" s="326"/>
      <c r="P183" s="326"/>
    </row>
    <row r="188" spans="1:16" hidden="1" x14ac:dyDescent="0.3">
      <c r="C188" s="180" t="s">
        <v>813</v>
      </c>
      <c r="D188" s="180">
        <v>0.4</v>
      </c>
      <c r="E188" s="179">
        <f>E9+E41+E108</f>
        <v>10607</v>
      </c>
      <c r="F188" s="179">
        <f t="shared" ref="F188:G188" si="0">F9+F41+F108</f>
        <v>2563.4499999999998</v>
      </c>
      <c r="G188" s="179">
        <f t="shared" si="0"/>
        <v>12462.596794000001</v>
      </c>
    </row>
    <row r="189" spans="1:16" hidden="1" x14ac:dyDescent="0.3">
      <c r="C189" s="180"/>
      <c r="D189" s="302" t="s">
        <v>814</v>
      </c>
      <c r="E189" s="179">
        <f>E110</f>
        <v>104.83</v>
      </c>
      <c r="F189" s="179">
        <f t="shared" ref="F189:G189" si="1">F110</f>
        <v>135</v>
      </c>
      <c r="G189" s="179">
        <f t="shared" si="1"/>
        <v>174.86075</v>
      </c>
    </row>
    <row r="190" spans="1:16" hidden="1" x14ac:dyDescent="0.3">
      <c r="C190" s="180" t="s">
        <v>815</v>
      </c>
      <c r="D190" s="180">
        <v>0.4</v>
      </c>
      <c r="E190" s="179">
        <f>E113+E115+E117+E134+E151+E154</f>
        <v>3869</v>
      </c>
      <c r="F190" s="179">
        <f t="shared" ref="F190:G190" si="2">F113+F115+F117+F134+F151+F154</f>
        <v>2650</v>
      </c>
      <c r="G190" s="179">
        <f t="shared" si="2"/>
        <v>7925.8171110000003</v>
      </c>
    </row>
    <row r="191" spans="1:16" hidden="1" x14ac:dyDescent="0.3">
      <c r="C191" s="180"/>
      <c r="D191" s="180" t="s">
        <v>814</v>
      </c>
      <c r="E191" s="179">
        <f>E137+E140+E143+E145+E148+E156+E158+E160</f>
        <v>10653.5</v>
      </c>
      <c r="F191" s="179">
        <f t="shared" ref="F191:G191" si="3">F137+F140+F143+F145+F148+F156+F158+F160</f>
        <v>4132</v>
      </c>
      <c r="G191" s="179">
        <f t="shared" si="3"/>
        <v>25988.530162000003</v>
      </c>
    </row>
  </sheetData>
  <mergeCells count="5">
    <mergeCell ref="A5:G5"/>
    <mergeCell ref="A1:G1"/>
    <mergeCell ref="A2:G2"/>
    <mergeCell ref="A3:G3"/>
    <mergeCell ref="A4:G4"/>
  </mergeCells>
  <printOptions horizontalCentered="1"/>
  <pageMargins left="0" right="0" top="0.39370078740157483" bottom="0" header="0.31496062992125984" footer="0.31496062992125984"/>
  <pageSetup paperSize="9" scale="49" fitToHeight="0" orientation="portrait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19</vt:i4>
      </vt:variant>
    </vt:vector>
  </HeadingPairs>
  <TitlesOfParts>
    <vt:vector size="34" baseType="lpstr">
      <vt:lpstr>1</vt:lpstr>
      <vt:lpstr>2</vt:lpstr>
      <vt:lpstr>3</vt:lpstr>
      <vt:lpstr>Приложение 1 МУ 1135_2016</vt:lpstr>
      <vt:lpstr>4</vt:lpstr>
      <vt:lpstr>5</vt:lpstr>
      <vt:lpstr>Прил. 1 (2018) город</vt:lpstr>
      <vt:lpstr>Прил. 1 (2019) город</vt:lpstr>
      <vt:lpstr>Прил. 1 (2020) город</vt:lpstr>
      <vt:lpstr>Прил. 1 (2018) не город</vt:lpstr>
      <vt:lpstr>Прил. 1 (2019) не город</vt:lpstr>
      <vt:lpstr>Прил. 1 (2020) не город</vt:lpstr>
      <vt:lpstr>Прил.2 к МУ 2018</vt:lpstr>
      <vt:lpstr>Прил.2 к МУ 2019</vt:lpstr>
      <vt:lpstr>Прил.2 к МУ 2020</vt:lpstr>
      <vt:lpstr>'1'!Заголовки_для_печати</vt:lpstr>
      <vt:lpstr>'Прил. 1 (2018) не город'!Заголовки_для_печати</vt:lpstr>
      <vt:lpstr>'Прил. 1 (2019) город'!Заголовки_для_печати</vt:lpstr>
      <vt:lpstr>'Прил. 1 (2019) не город'!Заголовки_для_печати</vt:lpstr>
      <vt:lpstr>'1'!Область_печати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'Прил. 1 (2018) город'!Область_печати</vt:lpstr>
      <vt:lpstr>'Прил. 1 (2018) не город'!Область_печати</vt:lpstr>
      <vt:lpstr>'Прил. 1 (2019) город'!Область_печати</vt:lpstr>
      <vt:lpstr>'Прил. 1 (2019) не город'!Область_печати</vt:lpstr>
      <vt:lpstr>'Прил. 1 (2020) город'!Область_печати</vt:lpstr>
      <vt:lpstr>'Прил. 1 (2020) не город'!Область_печати</vt:lpstr>
      <vt:lpstr>'Прил.2 к МУ 2018'!Область_печати</vt:lpstr>
      <vt:lpstr>'Прил.2 к МУ 2019'!Область_печати</vt:lpstr>
      <vt:lpstr>'Прил.2 к МУ 2020'!Область_печати</vt:lpstr>
      <vt:lpstr>'Приложение 1 МУ 1135_2016'!Область_печати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Галина С. Гусева</cp:lastModifiedBy>
  <cp:lastPrinted>2020-09-30T08:13:47Z</cp:lastPrinted>
  <dcterms:created xsi:type="dcterms:W3CDTF">2011-01-11T10:25:48Z</dcterms:created>
  <dcterms:modified xsi:type="dcterms:W3CDTF">2021-10-19T10:26:47Z</dcterms:modified>
</cp:coreProperties>
</file>